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Startup Cost Calculator" sheetId="2" state="visible" r:id="rId4"/>
    <sheet name="Franchise Comparison" sheetId="3" state="visible" r:id="rId5"/>
    <sheet name="Monthly P&amp;L" sheetId="4" state="visible" r:id="rId6"/>
    <sheet name="Breakeven Projection" sheetId="5" state="visible" r:id="rId7"/>
    <sheet name="Permit Tracker" sheetId="6" state="visible" r:id="rId8"/>
    <sheet name="Equipment Replacement" sheetId="7" state="visible" r:id="rId9"/>
    <sheet name="Daily Sales Log" sheetId="8" state="visible" r:id="rId10"/>
    <sheet name="Pricing Reference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<sst xmlns="http://schemas.openxmlformats.org/spreadsheetml/2006/main" count="329" uniqueCount="300">
  <si>
    <t xml:space="preserve">2026 Water Refilling Station — Financial Workbook</t>
  </si>
  <si>
    <t xml:space="preserve">PinoyNegosyo.net • Updated June 2026</t>
  </si>
  <si>
    <t xml:space="preserve">Purpose</t>
  </si>
  <si>
    <t xml:space="preserve">Planning &amp; operating spreadsheet for aspiring water refilling station owners. All ₱ figures are 2026 baseline estimates. Adjust yellow input cells to your city and volume.</t>
  </si>
  <si>
    <t xml:space="preserve">Sheets in this workbook</t>
  </si>
  <si>
    <t xml:space="preserve">1. Startup Cost Calculator — 3 tiers with editable line items
2. Franchise Comparison — 6 brand snapshot
3. Monthly P&amp;L — live formulas, edit inputs, watch totals
4. Breakeven Projection — Slow-Steady-Mature scenarios
5. Permit Tracker — checklist with due dates
6. Equipment Replacement Schedule — cadence + costs
7. Daily Sales Log — 30-day template with running totals
8. Pricing Reference — 2026 retail prices</t>
  </si>
  <si>
    <t xml:space="preserve">How to use</t>
  </si>
  <si>
    <t xml:space="preserve">Editable input cells are shaded light-red. Formulas are auto-computed. Do not overwrite formula cells (they are white).</t>
  </si>
  <si>
    <t xml:space="preserve">Sources</t>
  </si>
  <si>
    <t xml:space="preserve">Aquabest &amp; Crystal Clear franchise pages (2025-2026); iFranchise.ph; Filipiknow; DOH-CHD permit schedules; PH station Facebook/Viber price boards Q2 2026.</t>
  </si>
  <si>
    <t xml:space="preserve">Disclaimer</t>
  </si>
  <si>
    <t xml:space="preserve">Figures are planning estimates only. Verify permit fees with your local LGU and DTI/DOH offices before committing capital.</t>
  </si>
  <si>
    <t xml:space="preserve">Startup Cost Calculator — 3 Tiers</t>
  </si>
  <si>
    <t xml:space="preserve">Edit the 'Your Estimate' column (light-red) to your quotes. Tier totals update automatically.</t>
  </si>
  <si>
    <t xml:space="preserve">Basic (Indie, ~1,500 L/day)</t>
  </si>
  <si>
    <t xml:space="preserve">Line Item</t>
  </si>
  <si>
    <t xml:space="preserve">Low ₱</t>
  </si>
  <si>
    <t xml:space="preserve">Typical ₱</t>
  </si>
  <si>
    <t xml:space="preserve">Your Estimate ₱</t>
  </si>
  <si>
    <t xml:space="preserve">Notes</t>
  </si>
  <si>
    <t xml:space="preserve">Purification system (RO 500-1000 LPH, tanks, UV, ozone)</t>
  </si>
  <si>
    <t xml:space="preserve">Local vendor package or Alibaba import ($1,000-2,000)</t>
  </si>
  <si>
    <t xml:space="preserve">Space fit-out (tiles, plumbing, electrical, signage)</t>
  </si>
  <si>
    <t xml:space="preserve">For 20-25 sqm rented space</t>
  </si>
  <si>
    <t xml:space="preserve">Empty containers (60 units, mixed round + slim)</t>
  </si>
  <si>
    <t xml:space="preserve">₱126-155 per empty container</t>
  </si>
  <si>
    <t xml:space="preserve">Cap seals, heat gun, sanitizer, cleaning supplies</t>
  </si>
  <si>
    <t xml:space="preserve">First 3 months of consumables</t>
  </si>
  <si>
    <t xml:space="preserve">Motorcycle w/ sidecar for delivery (2nd hand)</t>
  </si>
  <si>
    <t xml:space="preserve">Optional but doubles serviceable area</t>
  </si>
  <si>
    <t xml:space="preserve">Permits, water lab test, sanitary engineer, signage</t>
  </si>
  <si>
    <t xml:space="preserve">DOH lab test alone: ₱3,000-5,000</t>
  </si>
  <si>
    <t xml:space="preserve">Rent deposit (2 months) + advance</t>
  </si>
  <si>
    <t xml:space="preserve">Depends on location</t>
  </si>
  <si>
    <t xml:space="preserve">Working capital / operating buffer (1 month)</t>
  </si>
  <si>
    <t xml:space="preserve">Payroll, utilities, restocks</t>
  </si>
  <si>
    <t xml:space="preserve">TOTAL</t>
  </si>
  <si>
    <t xml:space="preserve">Standard (Indie, 3,000-6,000 L/day)</t>
  </si>
  <si>
    <t xml:space="preserve">Purification system (RO 1,500-3,000 LPH, full ozone+UV)</t>
  </si>
  <si>
    <t xml:space="preserve">6000 GPD package ~₱295,000</t>
  </si>
  <si>
    <t xml:space="preserve">Space fit-out (better tiles, epoxy floor, ceiling)</t>
  </si>
  <si>
    <t xml:space="preserve">For 25-40 sqm with room for jars</t>
  </si>
  <si>
    <t xml:space="preserve">Empty containers (120 units + slim jars)</t>
  </si>
  <si>
    <t xml:space="preserve">Round + slim mix</t>
  </si>
  <si>
    <t xml:space="preserve">Delivery vehicle (motorcycle+sidecar or used e-trike)</t>
  </si>
  <si>
    <t xml:space="preserve">Higher volume → dedicated route</t>
  </si>
  <si>
    <t xml:space="preserve">Water source (deep well drilling if no city supply)</t>
  </si>
  <si>
    <t xml:space="preserve">Skip if using Maynilad/Manila Water</t>
  </si>
  <si>
    <t xml:space="preserve">Cap seals, sanitizer, cleaning, and lab tests</t>
  </si>
  <si>
    <t xml:space="preserve">First quarter consumables</t>
  </si>
  <si>
    <t xml:space="preserve">Permits (DTI, mayor, sanitary, DOH-CHD, BIR)</t>
  </si>
  <si>
    <t xml:space="preserve">Includes engineer's fee</t>
  </si>
  <si>
    <t xml:space="preserve">Signage + launch marketing (tarps, flyers, FB ads)</t>
  </si>
  <si>
    <t xml:space="preserve">3-month push</t>
  </si>
  <si>
    <t xml:space="preserve">Rent deposit + 3-month operating buffer</t>
  </si>
  <si>
    <t xml:space="preserve">Payroll for 3 staff</t>
  </si>
  <si>
    <t xml:space="preserve">Premium / Franchise (Aquabest, Crystal Clear tier)</t>
  </si>
  <si>
    <t xml:space="preserve">Franchise fee (Aquabest ₱100k, Crystal Clear ₱100k)</t>
  </si>
  <si>
    <t xml:space="preserve">One-time; some brands 5-yr renewable</t>
  </si>
  <si>
    <t xml:space="preserve">Franchisor-supplied purification equipment</t>
  </si>
  <si>
    <t xml:space="preserve">Includes signage, tanks, dispensers</t>
  </si>
  <si>
    <t xml:space="preserve">Space fit-out to franchise brand standards</t>
  </si>
  <si>
    <t xml:space="preserve">Layout usually pre-approved</t>
  </si>
  <si>
    <t xml:space="preserve">Container starter pack (100-150 units, branded)</t>
  </si>
  <si>
    <t xml:space="preserve">Branded 5-gal jars</t>
  </si>
  <si>
    <t xml:space="preserve">Delivery vehicle (branded)</t>
  </si>
  <si>
    <t xml:space="preserve">Some franchisors specify vehicle type</t>
  </si>
  <si>
    <t xml:space="preserve">Permits, deposits, launch inventory, buffer</t>
  </si>
  <si>
    <t xml:space="preserve">Same requirements as indie</t>
  </si>
  <si>
    <t xml:space="preserve">Monthly royalty/marketing fee (recurring)</t>
  </si>
  <si>
    <t xml:space="preserve">Not capital, but factor into ROI</t>
  </si>
  <si>
    <t xml:space="preserve">Franchise Brand Comparison (2025-2026)</t>
  </si>
  <si>
    <t xml:space="preserve">Data compiled from franchise brand pages and iFranchise.ph. Request current franchise disclosure before committing.</t>
  </si>
  <si>
    <t xml:space="preserve">Brand</t>
  </si>
  <si>
    <t xml:space="preserve">Franchise Fee ₱</t>
  </si>
  <si>
    <t xml:space="preserve">Total Package ₱</t>
  </si>
  <si>
    <t xml:space="preserve">Monthly Royalty ₱</t>
  </si>
  <si>
    <t xml:space="preserve">Inclusions</t>
  </si>
  <si>
    <t xml:space="preserve">Aquabest</t>
  </si>
  <si>
    <t xml:space="preserve">600,000 – 800,000</t>
  </si>
  <si>
    <t xml:space="preserve">Full equipment, brand signage, container starter pack, training, layout/design</t>
  </si>
  <si>
    <t xml:space="preserve">Crystal Clear</t>
  </si>
  <si>
    <t xml:space="preserve">800,000 – 1,000,000</t>
  </si>
  <si>
    <t xml:space="preserve">Equipment, signage, containers, dispenser starter, training</t>
  </si>
  <si>
    <t xml:space="preserve">Aquaquest</t>
  </si>
  <si>
    <t xml:space="preserve">400,000+</t>
  </si>
  <si>
    <t xml:space="preserve">Basic equipment package, signage, layout</t>
  </si>
  <si>
    <t xml:space="preserve">Aquasoft</t>
  </si>
  <si>
    <t xml:space="preserve">Standard package + hot/cold dispensers included; 5-gal containers</t>
  </si>
  <si>
    <t xml:space="preserve">Safe Water Stations</t>
  </si>
  <si>
    <t xml:space="preserve">500,000 – 700,000</t>
  </si>
  <si>
    <t xml:space="preserve">Alkaline / mineral / RO variants; modular</t>
  </si>
  <si>
    <t xml:space="preserve">Livingwater Station</t>
  </si>
  <si>
    <t xml:space="preserve">300,000+</t>
  </si>
  <si>
    <t xml:space="preserve">Basic RO+UV package</t>
  </si>
  <si>
    <t xml:space="preserve">Monthly Profit &amp; Loss — Live Model</t>
  </si>
  <si>
    <t xml:space="preserve">Edit the light-red input cells at the top. Revenue and net income recalculate automatically. Add franchise royalty (row varies) if you're a franchisee.</t>
  </si>
  <si>
    <t xml:space="preserve">INPUTS (edit these)</t>
  </si>
  <si>
    <t xml:space="preserve">Refills sold per day (5-gal)</t>
  </si>
  <si>
    <t xml:space="preserve">Average across pickup + delivery</t>
  </si>
  <si>
    <t xml:space="preserve">Average price per 5-gal refill (₱)</t>
  </si>
  <si>
    <t xml:space="preserve">Weighted average of ₱20-30</t>
  </si>
  <si>
    <t xml:space="preserve">Days operating per month</t>
  </si>
  <si>
    <t xml:space="preserve">Most stations open Mon-Sun</t>
  </si>
  <si>
    <t xml:space="preserve">Small-container revenue per day (₱)</t>
  </si>
  <si>
    <t xml:space="preserve">PET bottles + jugs; est. ₱300-600/day</t>
  </si>
  <si>
    <t xml:space="preserve">Container sales per month (₱)</t>
  </si>
  <si>
    <t xml:space="preserve">New jars sold to customers</t>
  </si>
  <si>
    <t xml:space="preserve">REVENUE (auto-calculated)</t>
  </si>
  <si>
    <t xml:space="preserve">5-gallon refill revenue</t>
  </si>
  <si>
    <t xml:space="preserve">Refills × price × days</t>
  </si>
  <si>
    <t xml:space="preserve">Small container revenue</t>
  </si>
  <si>
    <t xml:space="preserve">Daily × days</t>
  </si>
  <si>
    <t xml:space="preserve">New container sales</t>
  </si>
  <si>
    <t xml:space="preserve">Monthly</t>
  </si>
  <si>
    <t xml:space="preserve">TOTAL MONTHLY REVENUE</t>
  </si>
  <si>
    <t xml:space="preserve">OPERATING COSTS (edit if needed)</t>
  </si>
  <si>
    <t xml:space="preserve">Cost item</t>
  </si>
  <si>
    <t xml:space="preserve">Monthly ₱</t>
  </si>
  <si>
    <t xml:space="preserve">Rent (25-30 sqm commercial space)</t>
  </si>
  <si>
    <t xml:space="preserve">₱8,000-25,000 depending on city</t>
  </si>
  <si>
    <t xml:space="preserve">Electricity (RO pump, UV, ozone, lights)</t>
  </si>
  <si>
    <t xml:space="preserve">3,000-5,000 kWh; RO systems draw 0.8-1.2 kWh per 100L</t>
  </si>
  <si>
    <t xml:space="preserve">Water source (Maynilad/Manila Water bulk)</t>
  </si>
  <si>
    <t xml:space="preserve">Or deep well maintenance if drilled</t>
  </si>
  <si>
    <t xml:space="preserve">Salaries — 2 staff + owner draw</t>
  </si>
  <si>
    <t xml:space="preserve">1 attendant ₱12k + 1 delivery rider ₱13k + owner ₱5k allowance</t>
  </si>
  <si>
    <t xml:space="preserve">SSS/PhilHealth/Pag-IBIG employer share</t>
  </si>
  <si>
    <t xml:space="preserve">~10% of staff pay</t>
  </si>
  <si>
    <t xml:space="preserve">LPG (delivery motorcycle fuel)</t>
  </si>
  <si>
    <t xml:space="preserve">50 km/day × 22 days × ₱6/km</t>
  </si>
  <si>
    <t xml:space="preserve">Cap seals + sanitizer consumables</t>
  </si>
  <si>
    <t xml:space="preserve">~₱1 per refill for cap + seal</t>
  </si>
  <si>
    <t xml:space="preserve">Monthly water lab test (bacteriological)</t>
  </si>
  <si>
    <t xml:space="preserve">Required monthly by DOH</t>
  </si>
  <si>
    <t xml:space="preserve">Filter/media replacement amortized</t>
  </si>
  <si>
    <t xml:space="preserve">RO membrane + carbon + UV lamp annualized ÷ 12</t>
  </si>
  <si>
    <t xml:space="preserve">Marketing (flyers, FB boost, referral bonus)</t>
  </si>
  <si>
    <t xml:space="preserve">Optional but recommended</t>
  </si>
  <si>
    <t xml:space="preserve">Franchise royalty (if applicable)</t>
  </si>
  <si>
    <t xml:space="preserve">Aquabest/Crystal Clear ~₱5,000/month</t>
  </si>
  <si>
    <t xml:space="preserve">Repairs, misc. (broken containers, tools)</t>
  </si>
  <si>
    <t xml:space="preserve">Buffer for unpredictable</t>
  </si>
  <si>
    <t xml:space="preserve">TOTAL OPERATING COSTS</t>
  </si>
  <si>
    <t xml:space="preserve">PROFITABILITY</t>
  </si>
  <si>
    <t xml:space="preserve">Net Monthly Profit</t>
  </si>
  <si>
    <t xml:space="preserve">Revenue − Costs</t>
  </si>
  <si>
    <t xml:space="preserve">Profit Margin %</t>
  </si>
  <si>
    <t xml:space="preserve">Net ÷ Revenue</t>
  </si>
  <si>
    <t xml:space="preserve">Payback on ₱500,000 investment (months)</t>
  </si>
  <si>
    <t xml:space="preserve">Investment ÷ monthly net</t>
  </si>
  <si>
    <t xml:space="preserve">Breakeven &amp; 3-Scenario Projection</t>
  </si>
  <si>
    <t xml:space="preserve">Slow-start → Steady → Mature. Adjust indie/franchise opex assumption below.</t>
  </si>
  <si>
    <t xml:space="preserve">Indie monthly opex</t>
  </si>
  <si>
    <t xml:space="preserve">Franchise monthly opex</t>
  </si>
  <si>
    <t xml:space="preserve">Scenario</t>
  </si>
  <si>
    <t xml:space="preserve">Refills/day</t>
  </si>
  <si>
    <t xml:space="preserve">Avg price ₱</t>
  </si>
  <si>
    <t xml:space="preserve">Days/mo</t>
  </si>
  <si>
    <t xml:space="preserve">Monthly Gross ₱</t>
  </si>
  <si>
    <t xml:space="preserve">Net Indie ₱</t>
  </si>
  <si>
    <t xml:space="preserve">Net Franchise ₱</t>
  </si>
  <si>
    <t xml:space="preserve">Slow-start (Month 1-3)</t>
  </si>
  <si>
    <t xml:space="preserve">Steady (Month 4-12)</t>
  </si>
  <si>
    <t xml:space="preserve">Mature (Year 2+)</t>
  </si>
  <si>
    <t xml:space="preserve">Breakeven refills/day (indie, at avg ₱25)</t>
  </si>
  <si>
    <t xml:space="preserve">Breakeven refills/day (franchise, at avg ₱25)</t>
  </si>
  <si>
    <t xml:space="preserve">Permit &amp; Registration Tracker</t>
  </si>
  <si>
    <t xml:space="preserve">Check off each permit as filed. Add your target and actual dates.</t>
  </si>
  <si>
    <t xml:space="preserve">Permit</t>
  </si>
  <si>
    <t xml:space="preserve">Issuing Body</t>
  </si>
  <si>
    <t xml:space="preserve">Fee ₱</t>
  </si>
  <si>
    <t xml:space="preserve">Validity</t>
  </si>
  <si>
    <t xml:space="preserve">Target Date</t>
  </si>
  <si>
    <t xml:space="preserve">Filed Date</t>
  </si>
  <si>
    <t xml:space="preserve">DTI Business Name Registration</t>
  </si>
  <si>
    <t xml:space="preserve">Department of Trade and Industry</t>
  </si>
  <si>
    <t xml:space="preserve">5 years</t>
  </si>
  <si>
    <t xml:space="preserve">Barangay-scope ₱200; city ₱500; regional ₱1,000; national ₱2,000</t>
  </si>
  <si>
    <t xml:space="preserve">Barangay Business Clearance</t>
  </si>
  <si>
    <t xml:space="preserve">Barangay hall (business location)</t>
  </si>
  <si>
    <t xml:space="preserve">1 year</t>
  </si>
  <si>
    <t xml:space="preserve">₱300-1,500 depending on barangay</t>
  </si>
  <si>
    <t xml:space="preserve">Mayor's Permit / Business Permit</t>
  </si>
  <si>
    <t xml:space="preserve">City/Municipal Business Permits &amp; Licensing Office</t>
  </si>
  <si>
    <t xml:space="preserve">Includes fire safety, zoning; ₱3,000-15,000 by city</t>
  </si>
  <si>
    <t xml:space="preserve">Sanitary Permit</t>
  </si>
  <si>
    <t xml:space="preserve">City Health Office</t>
  </si>
  <si>
    <t xml:space="preserve">Required annual sanitary inspection</t>
  </si>
  <si>
    <t xml:space="preserve">BIR Certificate of Registration + OR authority</t>
  </si>
  <si>
    <t xml:space="preserve">Bureau of Internal Revenue</t>
  </si>
  <si>
    <t xml:space="preserve">Continuing</t>
  </si>
  <si>
    <t xml:space="preserve">Form 0605 annual registration fee ₱500 + Form 0506 OR authority</t>
  </si>
  <si>
    <t xml:space="preserve">DOH-CHD Operational Permit</t>
  </si>
  <si>
    <t xml:space="preserve">Center for Health Development (regional DOH)</t>
  </si>
  <si>
    <t xml:space="preserve">DOH CHD Bicol lists ₱2,600 as of 2025; other regions ₱1,500-3,500</t>
  </si>
  <si>
    <t xml:space="preserve">Water Potability Lab Analysis (physical, chemical, bacteriological)</t>
  </si>
  <si>
    <t xml:space="preserve">DOH-accredited lab</t>
  </si>
  <si>
    <t xml:space="preserve">Every 6 months (physical/chem); monthly (bact)</t>
  </si>
  <si>
    <t xml:space="preserve">₱3,000-6,000 for full baseline; ₱800-1,500 for monthly bact test</t>
  </si>
  <si>
    <t xml:space="preserve">Sanitary Engineer's certification / plans signing</t>
  </si>
  <si>
    <t xml:space="preserve">PRC-licensed sanitary engineer</t>
  </si>
  <si>
    <t xml:space="preserve">One-time</t>
  </si>
  <si>
    <t xml:space="preserve">₱5,000-15,000 depending on complexity</t>
  </si>
  <si>
    <t xml:space="preserve">Occupancy permit / building compliance</t>
  </si>
  <si>
    <t xml:space="preserve">City Engineer's Office</t>
  </si>
  <si>
    <t xml:space="preserve">Only if new construction or major renovation</t>
  </si>
  <si>
    <t xml:space="preserve">Fire Safety Inspection Certificate (FSIC)</t>
  </si>
  <si>
    <t xml:space="preserve">Bureau of Fire Protection</t>
  </si>
  <si>
    <t xml:space="preserve">Bundled with mayor's permit in most cities</t>
  </si>
  <si>
    <t xml:space="preserve">TOTAL FIRST-YEAR PERMIT COST</t>
  </si>
  <si>
    <t xml:space="preserve">Equipment Replacement Schedule</t>
  </si>
  <si>
    <t xml:space="preserve">Track initial purchase and future replacement cadence. Sum below tells you how much to reserve annually for maintenance.</t>
  </si>
  <si>
    <t xml:space="preserve">Component</t>
  </si>
  <si>
    <t xml:space="preserve">Function</t>
  </si>
  <si>
    <t xml:space="preserve">Initial Cost ₱</t>
  </si>
  <si>
    <t xml:space="preserve">Replacement Cadence</t>
  </si>
  <si>
    <t xml:space="preserve">Multi-media sediment filter</t>
  </si>
  <si>
    <t xml:space="preserve">Removes sand, rust, and coarse particulates from raw water</t>
  </si>
  <si>
    <t xml:space="preserve">Media replace every 12-18 months (₱2,500)</t>
  </si>
  <si>
    <t xml:space="preserve">Ion exchanger (water softener)</t>
  </si>
  <si>
    <t xml:space="preserve">Replaces hard Ca/Mg minerals with sodium to reduce hardness</t>
  </si>
  <si>
    <t xml:space="preserve">Resin recharge every 6-9 months (₱1,500)</t>
  </si>
  <si>
    <t xml:space="preserve">Activated carbon filter</t>
  </si>
  <si>
    <t xml:space="preserve">Removes chlorine, organics, herbicides, pesticides, bad taste and odor</t>
  </si>
  <si>
    <t xml:space="preserve">Media replace every 6-12 months (₱2,000)</t>
  </si>
  <si>
    <t xml:space="preserve">Reverse osmosis (RO) membrane</t>
  </si>
  <si>
    <t xml:space="preserve">Core purification: removes bacteria, viruses, dissolved solids to &lt;10 ppm TDS</t>
  </si>
  <si>
    <t xml:space="preserve">Replace every 2-3 years (₱15,000-25,000)</t>
  </si>
  <si>
    <t xml:space="preserve">Post-carbon polishing filter</t>
  </si>
  <si>
    <t xml:space="preserve">Final taste polish after RO</t>
  </si>
  <si>
    <t xml:space="preserve">Cartridge every 6-9 months (₱800)</t>
  </si>
  <si>
    <t xml:space="preserve">Ultraviolet (UV) sterilizer lamp</t>
  </si>
  <si>
    <t xml:space="preserve">Kills any remaining microorganisms via UV-C</t>
  </si>
  <si>
    <t xml:space="preserve">Lamp annually (₱2,500-3,500)</t>
  </si>
  <si>
    <t xml:space="preserve">Ozone generator</t>
  </si>
  <si>
    <t xml:space="preserve">Ozonates storage tank; inhibits bacterial regrowth</t>
  </si>
  <si>
    <t xml:space="preserve">Ozone tube every 2-3 years (₱4,000)</t>
  </si>
  <si>
    <t xml:space="preserve">Stainless steel storage tanks (2× 500L)</t>
  </si>
  <si>
    <t xml:space="preserve">Holds source water and finished product</t>
  </si>
  <si>
    <t xml:space="preserve">Sanitize monthly; replace 8-10 yrs</t>
  </si>
  <si>
    <t xml:space="preserve">5-gallon washing/sanitizing station</t>
  </si>
  <si>
    <t xml:space="preserve">Foot-pump or automated jar rinse before refill</t>
  </si>
  <si>
    <t xml:space="preserve">Pump seals every 12 months</t>
  </si>
  <si>
    <t xml:space="preserve">Digital TDS meter + pH meter</t>
  </si>
  <si>
    <t xml:space="preserve">Daily water quality check</t>
  </si>
  <si>
    <t xml:space="preserve">Calibrate every 3 months</t>
  </si>
  <si>
    <t xml:space="preserve">Cap sealer / heat gun</t>
  </si>
  <si>
    <t xml:space="preserve">Applies tamper-evident seal on filled jars</t>
  </si>
  <si>
    <t xml:space="preserve">Heating element every 2 years</t>
  </si>
  <si>
    <t xml:space="preserve">TOTAL BASELINE EQUIPMENT</t>
  </si>
  <si>
    <t xml:space="preserve">Daily Sales Log — 30-Day Template</t>
  </si>
  <si>
    <t xml:space="preserve">Log daily counts. Running totals auto-update at the bottom.</t>
  </si>
  <si>
    <t xml:space="preserve">Day</t>
  </si>
  <si>
    <t xml:space="preserve">5-gal Pickup</t>
  </si>
  <si>
    <t xml:space="preserve">5-gal Delivery</t>
  </si>
  <si>
    <t xml:space="preserve">Mineral/Alkaline</t>
  </si>
  <si>
    <t xml:space="preserve">1.5-gal PET</t>
  </si>
  <si>
    <t xml:space="preserve">500ml/350ml</t>
  </si>
  <si>
    <t xml:space="preserve">Container sales ₱</t>
  </si>
  <si>
    <t xml:space="preserve">Daily Gross ₱</t>
  </si>
  <si>
    <t xml:space="preserve">2026 Retail Pricing (Q2 2026)</t>
  </si>
  <si>
    <t xml:space="preserve">Compiled from working PH stations' Facebook and Viber price boards. Adjust ±10% for local competition.</t>
  </si>
  <si>
    <t xml:space="preserve">Product</t>
  </si>
  <si>
    <t xml:space="preserve">Pickup ₱</t>
  </si>
  <si>
    <t xml:space="preserve">Delivery ₱</t>
  </si>
  <si>
    <t xml:space="preserve">5-gallon round (purified)</t>
  </si>
  <si>
    <t xml:space="preserve">₱20–₱25</t>
  </si>
  <si>
    <t xml:space="preserve">₱25–₱30</t>
  </si>
  <si>
    <t xml:space="preserve">Baseline product</t>
  </si>
  <si>
    <t xml:space="preserve">5-gallon slim (purified)</t>
  </si>
  <si>
    <t xml:space="preserve">Same price, different bottle</t>
  </si>
  <si>
    <t xml:space="preserve">5-gallon round (mineral)</t>
  </si>
  <si>
    <t xml:space="preserve">₱30–₱35</t>
  </si>
  <si>
    <t xml:space="preserve">+₱5 premium</t>
  </si>
  <si>
    <t xml:space="preserve">5-gallon (alkaline)</t>
  </si>
  <si>
    <t xml:space="preserve">₱30–₱40</t>
  </si>
  <si>
    <t xml:space="preserve">₱35–₱45</t>
  </si>
  <si>
    <t xml:space="preserve">+₱10-15 premium; growing segment</t>
  </si>
  <si>
    <t xml:space="preserve">1.5-gallon PET</t>
  </si>
  <si>
    <t xml:space="preserve">₱15–₱20</t>
  </si>
  <si>
    <t xml:space="preserve">Convenience size</t>
  </si>
  <si>
    <t xml:space="preserve">1-gallon PET</t>
  </si>
  <si>
    <t xml:space="preserve">₱10–₱15</t>
  </si>
  <si>
    <t xml:space="preserve">₱15–₱18</t>
  </si>
  <si>
    <t xml:space="preserve">Kids/office</t>
  </si>
  <si>
    <t xml:space="preserve">500ml PET bottle</t>
  </si>
  <si>
    <t xml:space="preserve">₱7–₱10</t>
  </si>
  <si>
    <t xml:space="preserve">—</t>
  </si>
  <si>
    <t xml:space="preserve">Impulse buy, walk-in</t>
  </si>
  <si>
    <t xml:space="preserve">350ml PET bottle</t>
  </si>
  <si>
    <t xml:space="preserve">₱4–₱5</t>
  </si>
  <si>
    <t xml:space="preserve">Impulse buy</t>
  </si>
  <si>
    <t xml:space="preserve">New empty jar (round, w/ initial fill)</t>
  </si>
  <si>
    <t xml:space="preserve">₱150–₱170</t>
  </si>
  <si>
    <t xml:space="preserve">₱165–₱180</t>
  </si>
  <si>
    <t xml:space="preserve">Customer keeps</t>
  </si>
  <si>
    <t xml:space="preserve">New empty jar (slim, w/ initial fill)</t>
  </si>
  <si>
    <t xml:space="preserve">₱155–₱175</t>
  </si>
  <si>
    <t xml:space="preserve">₱170–₱185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</si>
</sst>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₱#,##0"/>
    <numFmt numFmtId="166" formatCode="#,##0"/>
    <numFmt numFmtId="167" formatCode="0.0%"/>
    <numFmt numFmtId="168" formatCode="yyyy\-mm\-dd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C00000"/>
      <name val="Calibri"/>
      <family val="0"/>
      <charset val="1"/>
    </font>
    <font>
      <i val="true"/>
      <sz val="10"/>
      <color rgb="FF666666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6"/>
      <color rgb="FFC00000"/>
      <name val="Calibri"/>
      <family val="0"/>
      <charset val="1"/>
    </font>
    <font>
      <i val="true"/>
      <sz val="9"/>
      <color rgb="FF666666"/>
      <name val="Calibri"/>
      <family val="0"/>
      <charset val="1"/>
    </font>
    <font>
      <b val="true"/>
      <sz val="13"/>
      <color rgb="FFC0000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C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4F4F4"/>
        <bgColor rgb="FFFFFFFF"/>
      </patternFill>
    </fill>
    <fill>
      <patternFill patternType="solid">
        <fgColor rgb="FFC00000"/>
        <bgColor rgb="FF800000"/>
      </patternFill>
    </fill>
    <fill>
      <patternFill patternType="solid">
        <fgColor rgb="FFFCE4E4"/>
        <bgColor rgb="FFF2DEDE"/>
      </patternFill>
    </fill>
    <fill>
      <patternFill patternType="solid">
        <fgColor rgb="FFDFF0D8"/>
        <bgColor rgb="FFF4F4F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6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2DEDE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4F4F4"/>
      <rgbColor rgb="FFCCFFFF"/>
      <rgbColor rgb="FF660066"/>
      <rgbColor rgb="FFFF8080"/>
      <rgbColor rgb="FF0066CC"/>
      <rgbColor rgb="FFF2DE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70"/>
  </cols>
  <sheetData>
    <row r="2" customFormat="false" ht="22.05" hidden="false" customHeight="fals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</row>
    <row r="5" customFormat="false" ht="34.5" hidden="false" customHeight="true" outlineLevel="0" collapsed="false">
      <c r="B5" s="3" t="s">
        <v>2</v>
      </c>
      <c r="C5" s="4" t="s">
        <v>3</v>
      </c>
    </row>
    <row r="6" customFormat="false" ht="129.75" hidden="false" customHeight="true" outlineLevel="0" collapsed="false">
      <c r="B6" s="3" t="s">
        <v>4</v>
      </c>
      <c r="C6" s="4" t="s">
        <v>5</v>
      </c>
    </row>
    <row r="7" customFormat="false" ht="34.5" hidden="false" customHeight="true" outlineLevel="0" collapsed="false">
      <c r="B7" s="3" t="s">
        <v>6</v>
      </c>
      <c r="C7" s="4" t="s">
        <v>7</v>
      </c>
    </row>
    <row r="8" customFormat="false" ht="34.5" hidden="false" customHeight="true" outlineLevel="0" collapsed="false">
      <c r="B8" s="3" t="s">
        <v>8</v>
      </c>
      <c r="C8" s="4" t="s">
        <v>9</v>
      </c>
    </row>
    <row r="9" customFormat="false" ht="34.5" hidden="false" customHeight="true" outlineLevel="0" collapsed="false">
      <c r="B9" s="3" t="s">
        <v>10</v>
      </c>
      <c r="C9" s="4" t="s">
        <v>11</v>
      </c>
    </row>
  </sheetData>
  <mergeCells count="1"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5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40"/>
  </cols>
  <sheetData>
    <row r="2" customFormat="false" ht="19.7" hidden="false" customHeight="false" outlineLevel="0" collapsed="false">
      <c r="B2" s="5" t="s">
        <v>12</v>
      </c>
      <c r="C2" s="5"/>
      <c r="D2" s="5"/>
      <c r="E2" s="5"/>
      <c r="F2" s="5"/>
    </row>
    <row r="3" customFormat="false" ht="15" hidden="false" customHeight="false" outlineLevel="0" collapsed="false">
      <c r="B3" s="6" t="s">
        <v>13</v>
      </c>
    </row>
    <row r="5" customFormat="false" ht="16.15" hidden="false" customHeight="false" outlineLevel="0" collapsed="false">
      <c r="B5" s="7" t="s">
        <v>14</v>
      </c>
      <c r="C5" s="7"/>
      <c r="D5" s="7"/>
      <c r="E5" s="7"/>
      <c r="F5" s="7"/>
    </row>
    <row r="6" customFormat="false" ht="15" hidden="false" customHeight="false" outlineLevel="0" collapsed="false"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</row>
    <row r="7" customFormat="false" ht="23.85" hidden="false" customHeight="false" outlineLevel="0" collapsed="false">
      <c r="B7" s="9" t="s">
        <v>20</v>
      </c>
      <c r="C7" s="10" t="n">
        <v>90000</v>
      </c>
      <c r="D7" s="10" t="n">
        <v>150000</v>
      </c>
      <c r="E7" s="11" t="n">
        <v>150000</v>
      </c>
      <c r="F7" s="9" t="s">
        <v>21</v>
      </c>
    </row>
    <row r="8" customFormat="false" ht="15" hidden="false" customHeight="false" outlineLevel="0" collapsed="false">
      <c r="B8" s="9" t="s">
        <v>22</v>
      </c>
      <c r="C8" s="10" t="n">
        <v>30000</v>
      </c>
      <c r="D8" s="10" t="n">
        <v>60000</v>
      </c>
      <c r="E8" s="11" t="n">
        <v>60000</v>
      </c>
      <c r="F8" s="9" t="s">
        <v>23</v>
      </c>
    </row>
    <row r="9" customFormat="false" ht="15" hidden="false" customHeight="false" outlineLevel="0" collapsed="false">
      <c r="B9" s="9" t="s">
        <v>24</v>
      </c>
      <c r="C9" s="10" t="n">
        <v>8000</v>
      </c>
      <c r="D9" s="10" t="n">
        <v>10000</v>
      </c>
      <c r="E9" s="11" t="n">
        <v>10000</v>
      </c>
      <c r="F9" s="9" t="s">
        <v>25</v>
      </c>
    </row>
    <row r="10" customFormat="false" ht="15" hidden="false" customHeight="false" outlineLevel="0" collapsed="false">
      <c r="B10" s="9" t="s">
        <v>26</v>
      </c>
      <c r="C10" s="10" t="n">
        <v>4000</v>
      </c>
      <c r="D10" s="10" t="n">
        <v>8000</v>
      </c>
      <c r="E10" s="11" t="n">
        <v>8000</v>
      </c>
      <c r="F10" s="9" t="s">
        <v>27</v>
      </c>
    </row>
    <row r="11" customFormat="false" ht="15" hidden="false" customHeight="false" outlineLevel="0" collapsed="false">
      <c r="B11" s="9" t="s">
        <v>28</v>
      </c>
      <c r="C11" s="10" t="n">
        <v>25000</v>
      </c>
      <c r="D11" s="10" t="n">
        <v>55000</v>
      </c>
      <c r="E11" s="11" t="n">
        <v>55000</v>
      </c>
      <c r="F11" s="9" t="s">
        <v>29</v>
      </c>
    </row>
    <row r="12" customFormat="false" ht="15" hidden="false" customHeight="false" outlineLevel="0" collapsed="false">
      <c r="B12" s="9" t="s">
        <v>30</v>
      </c>
      <c r="C12" s="10" t="n">
        <v>15000</v>
      </c>
      <c r="D12" s="10" t="n">
        <v>25000</v>
      </c>
      <c r="E12" s="11" t="n">
        <v>25000</v>
      </c>
      <c r="F12" s="9" t="s">
        <v>31</v>
      </c>
    </row>
    <row r="13" customFormat="false" ht="15" hidden="false" customHeight="false" outlineLevel="0" collapsed="false">
      <c r="B13" s="9" t="s">
        <v>32</v>
      </c>
      <c r="C13" s="10" t="n">
        <v>15000</v>
      </c>
      <c r="D13" s="10" t="n">
        <v>30000</v>
      </c>
      <c r="E13" s="11" t="n">
        <v>30000</v>
      </c>
      <c r="F13" s="9" t="s">
        <v>33</v>
      </c>
    </row>
    <row r="14" customFormat="false" ht="15" hidden="false" customHeight="false" outlineLevel="0" collapsed="false">
      <c r="B14" s="9" t="s">
        <v>34</v>
      </c>
      <c r="C14" s="10" t="n">
        <v>13000</v>
      </c>
      <c r="D14" s="10" t="n">
        <v>12000</v>
      </c>
      <c r="E14" s="11" t="n">
        <v>12000</v>
      </c>
      <c r="F14" s="9" t="s">
        <v>35</v>
      </c>
    </row>
    <row r="15" customFormat="false" ht="15" hidden="false" customHeight="false" outlineLevel="0" collapsed="false">
      <c r="B15" s="12" t="s">
        <v>36</v>
      </c>
      <c r="C15" s="13" t="n">
        <f aca="false">SUM(C7:C14)</f>
        <v>200000</v>
      </c>
      <c r="D15" s="13" t="n">
        <f aca="false">SUM(D7:D14)</f>
        <v>350000</v>
      </c>
      <c r="E15" s="13" t="n">
        <f aca="false">SUM(E7:E14)</f>
        <v>350000</v>
      </c>
      <c r="F15" s="12"/>
    </row>
    <row r="18" customFormat="false" ht="16.15" hidden="false" customHeight="false" outlineLevel="0" collapsed="false">
      <c r="B18" s="7" t="s">
        <v>37</v>
      </c>
      <c r="C18" s="7"/>
      <c r="D18" s="7"/>
      <c r="E18" s="7"/>
      <c r="F18" s="7"/>
    </row>
    <row r="19" customFormat="false" ht="15" hidden="false" customHeight="false" outlineLevel="0" collapsed="false">
      <c r="B19" s="8" t="s">
        <v>15</v>
      </c>
      <c r="C19" s="8" t="s">
        <v>16</v>
      </c>
      <c r="D19" s="8" t="s">
        <v>17</v>
      </c>
      <c r="E19" s="8" t="s">
        <v>18</v>
      </c>
      <c r="F19" s="8" t="s">
        <v>19</v>
      </c>
    </row>
    <row r="20" customFormat="false" ht="15" hidden="false" customHeight="false" outlineLevel="0" collapsed="false">
      <c r="B20" s="9" t="s">
        <v>38</v>
      </c>
      <c r="C20" s="10" t="n">
        <v>180000</v>
      </c>
      <c r="D20" s="10" t="n">
        <v>280000</v>
      </c>
      <c r="E20" s="11" t="n">
        <v>280000</v>
      </c>
      <c r="F20" s="9" t="s">
        <v>39</v>
      </c>
    </row>
    <row r="21" customFormat="false" ht="15" hidden="false" customHeight="false" outlineLevel="0" collapsed="false">
      <c r="B21" s="9" t="s">
        <v>40</v>
      </c>
      <c r="C21" s="10" t="n">
        <v>50000</v>
      </c>
      <c r="D21" s="10" t="n">
        <v>90000</v>
      </c>
      <c r="E21" s="11" t="n">
        <v>90000</v>
      </c>
      <c r="F21" s="9" t="s">
        <v>41</v>
      </c>
    </row>
    <row r="22" customFormat="false" ht="15" hidden="false" customHeight="false" outlineLevel="0" collapsed="false">
      <c r="B22" s="9" t="s">
        <v>42</v>
      </c>
      <c r="C22" s="10" t="n">
        <v>18000</v>
      </c>
      <c r="D22" s="10" t="n">
        <v>25000</v>
      </c>
      <c r="E22" s="11" t="n">
        <v>25000</v>
      </c>
      <c r="F22" s="9" t="s">
        <v>43</v>
      </c>
    </row>
    <row r="23" customFormat="false" ht="15" hidden="false" customHeight="false" outlineLevel="0" collapsed="false">
      <c r="B23" s="9" t="s">
        <v>44</v>
      </c>
      <c r="C23" s="10" t="n">
        <v>45000</v>
      </c>
      <c r="D23" s="10" t="n">
        <v>90000</v>
      </c>
      <c r="E23" s="11" t="n">
        <v>90000</v>
      </c>
      <c r="F23" s="9" t="s">
        <v>45</v>
      </c>
    </row>
    <row r="24" customFormat="false" ht="15" hidden="false" customHeight="false" outlineLevel="0" collapsed="false">
      <c r="B24" s="9" t="s">
        <v>46</v>
      </c>
      <c r="C24" s="10" t="n">
        <v>40000</v>
      </c>
      <c r="D24" s="10" t="n">
        <v>100000</v>
      </c>
      <c r="E24" s="11" t="n">
        <v>100000</v>
      </c>
      <c r="F24" s="9" t="s">
        <v>47</v>
      </c>
    </row>
    <row r="25" customFormat="false" ht="15" hidden="false" customHeight="false" outlineLevel="0" collapsed="false">
      <c r="B25" s="9" t="s">
        <v>48</v>
      </c>
      <c r="C25" s="10" t="n">
        <v>8000</v>
      </c>
      <c r="D25" s="10" t="n">
        <v>15000</v>
      </c>
      <c r="E25" s="11" t="n">
        <v>15000</v>
      </c>
      <c r="F25" s="9" t="s">
        <v>49</v>
      </c>
    </row>
    <row r="26" customFormat="false" ht="15" hidden="false" customHeight="false" outlineLevel="0" collapsed="false">
      <c r="B26" s="9" t="s">
        <v>50</v>
      </c>
      <c r="C26" s="10" t="n">
        <v>20000</v>
      </c>
      <c r="D26" s="10" t="n">
        <v>35000</v>
      </c>
      <c r="E26" s="11" t="n">
        <v>35000</v>
      </c>
      <c r="F26" s="9" t="s">
        <v>51</v>
      </c>
    </row>
    <row r="27" customFormat="false" ht="15" hidden="false" customHeight="false" outlineLevel="0" collapsed="false">
      <c r="B27" s="9" t="s">
        <v>52</v>
      </c>
      <c r="C27" s="10" t="n">
        <v>15000</v>
      </c>
      <c r="D27" s="10" t="n">
        <v>25000</v>
      </c>
      <c r="E27" s="11" t="n">
        <v>25000</v>
      </c>
      <c r="F27" s="9" t="s">
        <v>53</v>
      </c>
    </row>
    <row r="28" customFormat="false" ht="15" hidden="false" customHeight="false" outlineLevel="0" collapsed="false">
      <c r="B28" s="9" t="s">
        <v>54</v>
      </c>
      <c r="C28" s="10" t="n">
        <v>24000</v>
      </c>
      <c r="D28" s="10" t="n">
        <v>40000</v>
      </c>
      <c r="E28" s="11" t="n">
        <v>40000</v>
      </c>
      <c r="F28" s="9" t="s">
        <v>55</v>
      </c>
    </row>
    <row r="29" customFormat="false" ht="15" hidden="false" customHeight="false" outlineLevel="0" collapsed="false">
      <c r="B29" s="12" t="s">
        <v>36</v>
      </c>
      <c r="C29" s="13" t="n">
        <f aca="false">SUM(C20:C28)</f>
        <v>400000</v>
      </c>
      <c r="D29" s="13" t="n">
        <f aca="false">SUM(D20:D28)</f>
        <v>700000</v>
      </c>
      <c r="E29" s="13" t="n">
        <f aca="false">SUM(E20:E28)</f>
        <v>700000</v>
      </c>
      <c r="F29" s="12"/>
    </row>
    <row r="32" customFormat="false" ht="16.15" hidden="false" customHeight="false" outlineLevel="0" collapsed="false">
      <c r="B32" s="7" t="s">
        <v>56</v>
      </c>
      <c r="C32" s="7"/>
      <c r="D32" s="7"/>
      <c r="E32" s="7"/>
      <c r="F32" s="7"/>
    </row>
    <row r="33" customFormat="false" ht="15" hidden="false" customHeight="false" outlineLevel="0" collapsed="false">
      <c r="B33" s="8" t="s">
        <v>15</v>
      </c>
      <c r="C33" s="8" t="s">
        <v>16</v>
      </c>
      <c r="D33" s="8" t="s">
        <v>17</v>
      </c>
      <c r="E33" s="8" t="s">
        <v>18</v>
      </c>
      <c r="F33" s="8" t="s">
        <v>19</v>
      </c>
    </row>
    <row r="34" customFormat="false" ht="15" hidden="false" customHeight="false" outlineLevel="0" collapsed="false">
      <c r="B34" s="9" t="s">
        <v>57</v>
      </c>
      <c r="C34" s="10" t="n">
        <v>50000</v>
      </c>
      <c r="D34" s="10" t="n">
        <v>100000</v>
      </c>
      <c r="E34" s="11" t="n">
        <v>100000</v>
      </c>
      <c r="F34" s="9" t="s">
        <v>58</v>
      </c>
    </row>
    <row r="35" customFormat="false" ht="15" hidden="false" customHeight="false" outlineLevel="0" collapsed="false">
      <c r="B35" s="9" t="s">
        <v>59</v>
      </c>
      <c r="C35" s="10" t="n">
        <v>300000</v>
      </c>
      <c r="D35" s="10" t="n">
        <v>500000</v>
      </c>
      <c r="E35" s="11" t="n">
        <v>500000</v>
      </c>
      <c r="F35" s="9" t="s">
        <v>60</v>
      </c>
    </row>
    <row r="36" customFormat="false" ht="15" hidden="false" customHeight="false" outlineLevel="0" collapsed="false">
      <c r="B36" s="9" t="s">
        <v>61</v>
      </c>
      <c r="C36" s="10" t="n">
        <v>70000</v>
      </c>
      <c r="D36" s="10" t="n">
        <v>140000</v>
      </c>
      <c r="E36" s="11" t="n">
        <v>140000</v>
      </c>
      <c r="F36" s="9" t="s">
        <v>62</v>
      </c>
    </row>
    <row r="37" customFormat="false" ht="15" hidden="false" customHeight="false" outlineLevel="0" collapsed="false">
      <c r="B37" s="9" t="s">
        <v>63</v>
      </c>
      <c r="C37" s="10" t="n">
        <v>15000</v>
      </c>
      <c r="D37" s="10" t="n">
        <v>25000</v>
      </c>
      <c r="E37" s="11" t="n">
        <v>25000</v>
      </c>
      <c r="F37" s="9" t="s">
        <v>64</v>
      </c>
    </row>
    <row r="38" customFormat="false" ht="15" hidden="false" customHeight="false" outlineLevel="0" collapsed="false">
      <c r="B38" s="9" t="s">
        <v>65</v>
      </c>
      <c r="C38" s="10" t="n">
        <v>60000</v>
      </c>
      <c r="D38" s="10" t="n">
        <v>120000</v>
      </c>
      <c r="E38" s="11" t="n">
        <v>120000</v>
      </c>
      <c r="F38" s="9" t="s">
        <v>66</v>
      </c>
    </row>
    <row r="39" customFormat="false" ht="15" hidden="false" customHeight="false" outlineLevel="0" collapsed="false">
      <c r="B39" s="9" t="s">
        <v>67</v>
      </c>
      <c r="C39" s="10" t="n">
        <v>45000</v>
      </c>
      <c r="D39" s="10" t="n">
        <v>80000</v>
      </c>
      <c r="E39" s="11" t="n">
        <v>80000</v>
      </c>
      <c r="F39" s="9" t="s">
        <v>68</v>
      </c>
    </row>
    <row r="40" customFormat="false" ht="15" hidden="false" customHeight="false" outlineLevel="0" collapsed="false">
      <c r="B40" s="9" t="s">
        <v>69</v>
      </c>
      <c r="C40" s="10" t="n">
        <v>5000</v>
      </c>
      <c r="D40" s="10" t="n">
        <v>8000</v>
      </c>
      <c r="E40" s="11" t="n">
        <v>8000</v>
      </c>
      <c r="F40" s="9" t="s">
        <v>70</v>
      </c>
    </row>
    <row r="41" customFormat="false" ht="15" hidden="false" customHeight="false" outlineLevel="0" collapsed="false">
      <c r="B41" s="12" t="s">
        <v>36</v>
      </c>
      <c r="C41" s="13" t="n">
        <f aca="false">SUM(C34:C40)</f>
        <v>545000</v>
      </c>
      <c r="D41" s="13" t="n">
        <f aca="false">SUM(D34:D40)</f>
        <v>973000</v>
      </c>
      <c r="E41" s="13" t="n">
        <f aca="false">SUM(E34:E40)</f>
        <v>973000</v>
      </c>
      <c r="F41" s="12"/>
    </row>
  </sheetData>
  <mergeCells count="4">
    <mergeCell ref="B2:F2"/>
    <mergeCell ref="B5:F5"/>
    <mergeCell ref="B18:F18"/>
    <mergeCell ref="B32:F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5"/>
    <col collapsed="false" customWidth="true" hidden="false" outlineLevel="0" max="4" min="4" style="0" width="24"/>
    <col collapsed="false" customWidth="true" hidden="false" outlineLevel="0" max="5" min="5" style="0" width="15"/>
    <col collapsed="false" customWidth="true" hidden="false" outlineLevel="0" max="6" min="6" style="0" width="55"/>
  </cols>
  <sheetData>
    <row r="2" customFormat="false" ht="19.7" hidden="false" customHeight="false" outlineLevel="0" collapsed="false">
      <c r="B2" s="5" t="s">
        <v>71</v>
      </c>
      <c r="C2" s="5"/>
      <c r="D2" s="5"/>
      <c r="E2" s="5"/>
      <c r="F2" s="5"/>
    </row>
    <row r="3" customFormat="false" ht="15" hidden="false" customHeight="false" outlineLevel="0" collapsed="false">
      <c r="B3" s="6" t="s">
        <v>72</v>
      </c>
    </row>
    <row r="5" customFormat="false" ht="28.35" hidden="false" customHeight="false" outlineLevel="0" collapsed="false">
      <c r="B5" s="8" t="s">
        <v>73</v>
      </c>
      <c r="C5" s="8" t="s">
        <v>74</v>
      </c>
      <c r="D5" s="8" t="s">
        <v>75</v>
      </c>
      <c r="E5" s="8" t="s">
        <v>76</v>
      </c>
      <c r="F5" s="8" t="s">
        <v>77</v>
      </c>
    </row>
    <row r="6" customFormat="false" ht="31.5" hidden="false" customHeight="true" outlineLevel="0" collapsed="false">
      <c r="B6" s="14" t="s">
        <v>78</v>
      </c>
      <c r="C6" s="10" t="n">
        <v>100000</v>
      </c>
      <c r="D6" s="9" t="s">
        <v>79</v>
      </c>
      <c r="E6" s="10" t="n">
        <v>5000</v>
      </c>
      <c r="F6" s="9" t="s">
        <v>80</v>
      </c>
    </row>
    <row r="7" customFormat="false" ht="31.5" hidden="false" customHeight="true" outlineLevel="0" collapsed="false">
      <c r="B7" s="14" t="s">
        <v>81</v>
      </c>
      <c r="C7" s="10" t="n">
        <v>100000</v>
      </c>
      <c r="D7" s="9" t="s">
        <v>82</v>
      </c>
      <c r="E7" s="10" t="n">
        <v>5000</v>
      </c>
      <c r="F7" s="9" t="s">
        <v>83</v>
      </c>
    </row>
    <row r="8" customFormat="false" ht="31.5" hidden="false" customHeight="true" outlineLevel="0" collapsed="false">
      <c r="B8" s="14" t="s">
        <v>84</v>
      </c>
      <c r="C8" s="10" t="n">
        <v>50000</v>
      </c>
      <c r="D8" s="9" t="s">
        <v>85</v>
      </c>
      <c r="E8" s="10" t="n">
        <v>3500</v>
      </c>
      <c r="F8" s="9" t="s">
        <v>86</v>
      </c>
    </row>
    <row r="9" customFormat="false" ht="31.5" hidden="false" customHeight="true" outlineLevel="0" collapsed="false">
      <c r="B9" s="14" t="s">
        <v>87</v>
      </c>
      <c r="C9" s="10" t="n">
        <v>50000</v>
      </c>
      <c r="D9" s="9" t="s">
        <v>85</v>
      </c>
      <c r="E9" s="10" t="n">
        <v>3500</v>
      </c>
      <c r="F9" s="9" t="s">
        <v>88</v>
      </c>
    </row>
    <row r="10" customFormat="false" ht="31.5" hidden="false" customHeight="true" outlineLevel="0" collapsed="false">
      <c r="B10" s="14" t="s">
        <v>89</v>
      </c>
      <c r="C10" s="10" t="n">
        <v>80000</v>
      </c>
      <c r="D10" s="9" t="s">
        <v>90</v>
      </c>
      <c r="E10" s="10" t="n">
        <v>4000</v>
      </c>
      <c r="F10" s="9" t="s">
        <v>91</v>
      </c>
    </row>
    <row r="11" customFormat="false" ht="31.5" hidden="false" customHeight="true" outlineLevel="0" collapsed="false">
      <c r="B11" s="14" t="s">
        <v>92</v>
      </c>
      <c r="C11" s="10" t="n">
        <v>50000</v>
      </c>
      <c r="D11" s="9" t="s">
        <v>93</v>
      </c>
      <c r="E11" s="10" t="n">
        <v>3000</v>
      </c>
      <c r="F11" s="9" t="s">
        <v>94</v>
      </c>
    </row>
  </sheetData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40"/>
  </cols>
  <sheetData>
    <row r="2" customFormat="false" ht="19.7" hidden="false" customHeight="false" outlineLevel="0" collapsed="false">
      <c r="B2" s="5" t="s">
        <v>95</v>
      </c>
      <c r="C2" s="5"/>
      <c r="D2" s="5"/>
    </row>
    <row r="3" customFormat="false" ht="15" hidden="false" customHeight="false" outlineLevel="0" collapsed="false">
      <c r="B3" s="6" t="s">
        <v>96</v>
      </c>
    </row>
    <row r="5" customFormat="false" ht="15" hidden="false" customHeight="false" outlineLevel="0" collapsed="false">
      <c r="B5" s="15" t="s">
        <v>97</v>
      </c>
      <c r="C5" s="15"/>
      <c r="D5" s="15"/>
    </row>
    <row r="6" customFormat="false" ht="15" hidden="false" customHeight="false" outlineLevel="0" collapsed="false">
      <c r="B6" s="14" t="s">
        <v>98</v>
      </c>
      <c r="C6" s="16" t="n">
        <v>80</v>
      </c>
      <c r="D6" s="9" t="s">
        <v>99</v>
      </c>
    </row>
    <row r="7" customFormat="false" ht="15" hidden="false" customHeight="false" outlineLevel="0" collapsed="false">
      <c r="B7" s="14" t="s">
        <v>100</v>
      </c>
      <c r="C7" s="11" t="n">
        <v>25</v>
      </c>
      <c r="D7" s="9" t="s">
        <v>101</v>
      </c>
    </row>
    <row r="8" customFormat="false" ht="15" hidden="false" customHeight="false" outlineLevel="0" collapsed="false">
      <c r="B8" s="14" t="s">
        <v>102</v>
      </c>
      <c r="C8" s="16" t="n">
        <v>30</v>
      </c>
      <c r="D8" s="9" t="s">
        <v>103</v>
      </c>
    </row>
    <row r="9" customFormat="false" ht="15" hidden="false" customHeight="false" outlineLevel="0" collapsed="false">
      <c r="B9" s="14" t="s">
        <v>104</v>
      </c>
      <c r="C9" s="11" t="n">
        <v>400</v>
      </c>
      <c r="D9" s="9" t="s">
        <v>105</v>
      </c>
    </row>
    <row r="10" customFormat="false" ht="15" hidden="false" customHeight="false" outlineLevel="0" collapsed="false">
      <c r="B10" s="14" t="s">
        <v>106</v>
      </c>
      <c r="C10" s="11" t="n">
        <v>3000</v>
      </c>
      <c r="D10" s="9" t="s">
        <v>107</v>
      </c>
    </row>
    <row r="12" customFormat="false" ht="15" hidden="false" customHeight="false" outlineLevel="0" collapsed="false">
      <c r="B12" s="15" t="s">
        <v>108</v>
      </c>
      <c r="C12" s="15"/>
      <c r="D12" s="15"/>
    </row>
    <row r="13" customFormat="false" ht="15" hidden="false" customHeight="false" outlineLevel="0" collapsed="false">
      <c r="B13" s="9" t="s">
        <v>109</v>
      </c>
      <c r="C13" s="10" t="n">
        <f aca="false">C6*C7*C8</f>
        <v>60000</v>
      </c>
      <c r="D13" s="9" t="s">
        <v>110</v>
      </c>
    </row>
    <row r="14" customFormat="false" ht="15" hidden="false" customHeight="false" outlineLevel="0" collapsed="false">
      <c r="B14" s="9" t="s">
        <v>111</v>
      </c>
      <c r="C14" s="10" t="n">
        <f aca="false">C9*C8</f>
        <v>12000</v>
      </c>
      <c r="D14" s="9" t="s">
        <v>112</v>
      </c>
    </row>
    <row r="15" customFormat="false" ht="15" hidden="false" customHeight="false" outlineLevel="0" collapsed="false">
      <c r="B15" s="9" t="s">
        <v>113</v>
      </c>
      <c r="C15" s="10" t="n">
        <f aca="false">C10</f>
        <v>3000</v>
      </c>
      <c r="D15" s="9" t="s">
        <v>114</v>
      </c>
    </row>
    <row r="16" customFormat="false" ht="15" hidden="false" customHeight="false" outlineLevel="0" collapsed="false">
      <c r="B16" s="12" t="s">
        <v>115</v>
      </c>
      <c r="C16" s="13" t="n">
        <f aca="false">SUM(C13:C15)</f>
        <v>75000</v>
      </c>
      <c r="D16" s="12"/>
    </row>
    <row r="18" customFormat="false" ht="15" hidden="false" customHeight="false" outlineLevel="0" collapsed="false">
      <c r="B18" s="15" t="s">
        <v>116</v>
      </c>
      <c r="C18" s="15"/>
      <c r="D18" s="15"/>
    </row>
    <row r="19" customFormat="false" ht="15" hidden="false" customHeight="false" outlineLevel="0" collapsed="false">
      <c r="B19" s="8" t="s">
        <v>117</v>
      </c>
      <c r="C19" s="8" t="s">
        <v>118</v>
      </c>
      <c r="D19" s="8" t="s">
        <v>19</v>
      </c>
    </row>
    <row r="20" customFormat="false" ht="15" hidden="false" customHeight="false" outlineLevel="0" collapsed="false">
      <c r="B20" s="9" t="s">
        <v>119</v>
      </c>
      <c r="C20" s="11" t="n">
        <v>12000</v>
      </c>
      <c r="D20" s="9" t="s">
        <v>120</v>
      </c>
    </row>
    <row r="21" customFormat="false" ht="23.85" hidden="false" customHeight="false" outlineLevel="0" collapsed="false">
      <c r="B21" s="9" t="s">
        <v>121</v>
      </c>
      <c r="C21" s="11" t="n">
        <v>6500</v>
      </c>
      <c r="D21" s="9" t="s">
        <v>122</v>
      </c>
    </row>
    <row r="22" customFormat="false" ht="15" hidden="false" customHeight="false" outlineLevel="0" collapsed="false">
      <c r="B22" s="9" t="s">
        <v>123</v>
      </c>
      <c r="C22" s="11" t="n">
        <v>4500</v>
      </c>
      <c r="D22" s="9" t="s">
        <v>124</v>
      </c>
    </row>
    <row r="23" customFormat="false" ht="23.85" hidden="false" customHeight="false" outlineLevel="0" collapsed="false">
      <c r="B23" s="9" t="s">
        <v>125</v>
      </c>
      <c r="C23" s="11" t="n">
        <v>30000</v>
      </c>
      <c r="D23" s="9" t="s">
        <v>126</v>
      </c>
    </row>
    <row r="24" customFormat="false" ht="15" hidden="false" customHeight="false" outlineLevel="0" collapsed="false">
      <c r="B24" s="9" t="s">
        <v>127</v>
      </c>
      <c r="C24" s="11" t="n">
        <v>3000</v>
      </c>
      <c r="D24" s="9" t="s">
        <v>128</v>
      </c>
    </row>
    <row r="25" customFormat="false" ht="15" hidden="false" customHeight="false" outlineLevel="0" collapsed="false">
      <c r="B25" s="9" t="s">
        <v>129</v>
      </c>
      <c r="C25" s="11" t="n">
        <v>3200</v>
      </c>
      <c r="D25" s="9" t="s">
        <v>130</v>
      </c>
    </row>
    <row r="26" customFormat="false" ht="15" hidden="false" customHeight="false" outlineLevel="0" collapsed="false">
      <c r="B26" s="9" t="s">
        <v>131</v>
      </c>
      <c r="C26" s="11" t="n">
        <v>1800</v>
      </c>
      <c r="D26" s="9" t="s">
        <v>132</v>
      </c>
    </row>
    <row r="27" customFormat="false" ht="15" hidden="false" customHeight="false" outlineLevel="0" collapsed="false">
      <c r="B27" s="9" t="s">
        <v>133</v>
      </c>
      <c r="C27" s="11" t="n">
        <v>1200</v>
      </c>
      <c r="D27" s="9" t="s">
        <v>134</v>
      </c>
    </row>
    <row r="28" customFormat="false" ht="15" hidden="false" customHeight="false" outlineLevel="0" collapsed="false">
      <c r="B28" s="9" t="s">
        <v>135</v>
      </c>
      <c r="C28" s="11" t="n">
        <v>2500</v>
      </c>
      <c r="D28" s="9" t="s">
        <v>136</v>
      </c>
    </row>
    <row r="29" customFormat="false" ht="15" hidden="false" customHeight="false" outlineLevel="0" collapsed="false">
      <c r="B29" s="9" t="s">
        <v>137</v>
      </c>
      <c r="C29" s="11" t="n">
        <v>1500</v>
      </c>
      <c r="D29" s="9" t="s">
        <v>138</v>
      </c>
    </row>
    <row r="30" customFormat="false" ht="15" hidden="false" customHeight="false" outlineLevel="0" collapsed="false">
      <c r="B30" s="9" t="s">
        <v>139</v>
      </c>
      <c r="C30" s="11" t="n">
        <v>5000</v>
      </c>
      <c r="D30" s="9" t="s">
        <v>140</v>
      </c>
    </row>
    <row r="31" customFormat="false" ht="15" hidden="false" customHeight="false" outlineLevel="0" collapsed="false">
      <c r="B31" s="9" t="s">
        <v>141</v>
      </c>
      <c r="C31" s="11" t="n">
        <v>1800</v>
      </c>
      <c r="D31" s="9" t="s">
        <v>142</v>
      </c>
    </row>
    <row r="32" customFormat="false" ht="15" hidden="false" customHeight="false" outlineLevel="0" collapsed="false">
      <c r="B32" s="12" t="s">
        <v>143</v>
      </c>
      <c r="C32" s="13" t="n">
        <f aca="false">SUM(C20:C31)</f>
        <v>73000</v>
      </c>
      <c r="D32" s="12"/>
    </row>
    <row r="34" customFormat="false" ht="15" hidden="false" customHeight="false" outlineLevel="0" collapsed="false">
      <c r="B34" s="15" t="s">
        <v>144</v>
      </c>
      <c r="C34" s="15"/>
      <c r="D34" s="15"/>
    </row>
    <row r="35" customFormat="false" ht="15" hidden="false" customHeight="false" outlineLevel="0" collapsed="false">
      <c r="B35" s="14" t="s">
        <v>145</v>
      </c>
      <c r="C35" s="13" t="n">
        <f aca="false">C16-C32</f>
        <v>2000</v>
      </c>
      <c r="D35" s="9" t="s">
        <v>146</v>
      </c>
    </row>
    <row r="36" customFormat="false" ht="15" hidden="false" customHeight="false" outlineLevel="0" collapsed="false">
      <c r="B36" s="14" t="s">
        <v>147</v>
      </c>
      <c r="C36" s="17" t="n">
        <f aca="false">IFERROR(C35/C16,0)</f>
        <v>0.0266666666666667</v>
      </c>
      <c r="D36" s="9" t="s">
        <v>148</v>
      </c>
    </row>
    <row r="37" customFormat="false" ht="15" hidden="false" customHeight="false" outlineLevel="0" collapsed="false">
      <c r="B37" s="14" t="s">
        <v>149</v>
      </c>
      <c r="C37" s="18" t="n">
        <f aca="false">IFERROR(500000/C35,"n/a")</f>
        <v>250</v>
      </c>
      <c r="D37" s="9" t="s">
        <v>150</v>
      </c>
    </row>
  </sheetData>
  <mergeCells count="5">
    <mergeCell ref="B2:D2"/>
    <mergeCell ref="B5:D5"/>
    <mergeCell ref="B12:D12"/>
    <mergeCell ref="B18:D18"/>
    <mergeCell ref="B34:D34"/>
  </mergeCells>
  <conditionalFormatting sqref="C35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4" min="3" style="0" width="14"/>
    <col collapsed="false" customWidth="true" hidden="false" outlineLevel="0" max="5" min="5" style="0" width="15"/>
    <col collapsed="false" customWidth="true" hidden="false" outlineLevel="0" max="7" min="6" style="0" width="16"/>
    <col collapsed="false" customWidth="true" hidden="false" outlineLevel="0" max="8" min="8" style="0" width="18"/>
  </cols>
  <sheetData>
    <row r="2" customFormat="false" ht="19.7" hidden="false" customHeight="false" outlineLevel="0" collapsed="false">
      <c r="B2" s="5" t="s">
        <v>151</v>
      </c>
      <c r="C2" s="5"/>
      <c r="D2" s="5"/>
      <c r="E2" s="5"/>
      <c r="F2" s="5"/>
      <c r="G2" s="5"/>
      <c r="H2" s="5"/>
    </row>
    <row r="3" customFormat="false" ht="15" hidden="false" customHeight="false" outlineLevel="0" collapsed="false">
      <c r="B3" s="6" t="s">
        <v>152</v>
      </c>
    </row>
    <row r="5" customFormat="false" ht="15" hidden="false" customHeight="false" outlineLevel="0" collapsed="false">
      <c r="B5" s="14" t="s">
        <v>153</v>
      </c>
      <c r="C5" s="11" t="n">
        <v>68000</v>
      </c>
    </row>
    <row r="6" customFormat="false" ht="15" hidden="false" customHeight="false" outlineLevel="0" collapsed="false">
      <c r="B6" s="14" t="s">
        <v>154</v>
      </c>
      <c r="C6" s="11" t="n">
        <v>73000</v>
      </c>
    </row>
    <row r="8" customFormat="false" ht="15" hidden="false" customHeight="false" outlineLevel="0" collapsed="false">
      <c r="B8" s="8" t="s">
        <v>155</v>
      </c>
      <c r="C8" s="8" t="s">
        <v>156</v>
      </c>
      <c r="D8" s="8" t="s">
        <v>157</v>
      </c>
      <c r="E8" s="8" t="s">
        <v>158</v>
      </c>
      <c r="F8" s="8" t="s">
        <v>159</v>
      </c>
      <c r="G8" s="8" t="s">
        <v>160</v>
      </c>
      <c r="H8" s="8" t="s">
        <v>161</v>
      </c>
    </row>
    <row r="9" customFormat="false" ht="15" hidden="false" customHeight="false" outlineLevel="0" collapsed="false">
      <c r="B9" s="14" t="s">
        <v>162</v>
      </c>
      <c r="C9" s="16" t="n">
        <v>40</v>
      </c>
      <c r="D9" s="11" t="n">
        <v>22</v>
      </c>
      <c r="E9" s="16" t="n">
        <v>30</v>
      </c>
      <c r="F9" s="10" t="n">
        <f aca="false">C9*D9*E9</f>
        <v>26400</v>
      </c>
      <c r="G9" s="10" t="n">
        <f aca="false">F9-$C$5</f>
        <v>-41600</v>
      </c>
      <c r="H9" s="10" t="n">
        <f aca="false">F9-$C$6</f>
        <v>-46600</v>
      </c>
    </row>
    <row r="10" customFormat="false" ht="15" hidden="false" customHeight="false" outlineLevel="0" collapsed="false">
      <c r="B10" s="14" t="s">
        <v>163</v>
      </c>
      <c r="C10" s="16" t="n">
        <v>80</v>
      </c>
      <c r="D10" s="11" t="n">
        <v>25</v>
      </c>
      <c r="E10" s="16" t="n">
        <v>30</v>
      </c>
      <c r="F10" s="10" t="n">
        <f aca="false">C10*D10*E10</f>
        <v>60000</v>
      </c>
      <c r="G10" s="10" t="n">
        <f aca="false">F10-$C$5</f>
        <v>-8000</v>
      </c>
      <c r="H10" s="10" t="n">
        <f aca="false">F10-$C$6</f>
        <v>-13000</v>
      </c>
    </row>
    <row r="11" customFormat="false" ht="15" hidden="false" customHeight="false" outlineLevel="0" collapsed="false">
      <c r="B11" s="14" t="s">
        <v>164</v>
      </c>
      <c r="C11" s="16" t="n">
        <v>150</v>
      </c>
      <c r="D11" s="11" t="n">
        <v>27</v>
      </c>
      <c r="E11" s="16" t="n">
        <v>30</v>
      </c>
      <c r="F11" s="10" t="n">
        <f aca="false">C11*D11*E11</f>
        <v>121500</v>
      </c>
      <c r="G11" s="10" t="n">
        <f aca="false">F11-$C$5</f>
        <v>53500</v>
      </c>
      <c r="H11" s="10" t="n">
        <f aca="false">F11-$C$6</f>
        <v>48500</v>
      </c>
    </row>
    <row r="14" customFormat="false" ht="23.85" hidden="false" customHeight="false" outlineLevel="0" collapsed="false">
      <c r="B14" s="14" t="s">
        <v>165</v>
      </c>
      <c r="C14" s="18" t="n">
        <f aca="false">CEILING($C$5/25/30,1)</f>
        <v>91</v>
      </c>
    </row>
    <row r="15" customFormat="false" ht="23.85" hidden="false" customHeight="false" outlineLevel="0" collapsed="false">
      <c r="B15" s="14" t="s">
        <v>166</v>
      </c>
      <c r="C15" s="18" t="n">
        <f aca="false">CEILING($C$6/25/30,1)</f>
        <v>98</v>
      </c>
    </row>
  </sheetData>
  <mergeCells count="1">
    <mergeCell ref="B2:H2"/>
  </mergeCells>
  <conditionalFormatting sqref="G9">
    <cfRule type="cellIs" priority="2" operator="lessThan" aboveAverage="0" equalAverage="0" bottom="0" percent="0" rank="0" text="" dxfId="0">
      <formula>0</formula>
    </cfRule>
  </conditionalFormatting>
  <conditionalFormatting sqref="H9">
    <cfRule type="cellIs" priority="3" operator="lessThan" aboveAverage="0" equalAverage="0" bottom="0" percent="0" rank="0" text="" dxfId="0">
      <formula>0</formula>
    </cfRule>
  </conditionalFormatting>
  <conditionalFormatting sqref="G10">
    <cfRule type="cellIs" priority="4" operator="lessThan" aboveAverage="0" equalAverage="0" bottom="0" percent="0" rank="0" text="" dxfId="0">
      <formula>0</formula>
    </cfRule>
  </conditionalFormatting>
  <conditionalFormatting sqref="H10">
    <cfRule type="cellIs" priority="5" operator="lessThan" aboveAverage="0" equalAverage="0" bottom="0" percent="0" rank="0" text="" dxfId="0">
      <formula>0</formula>
    </cfRule>
  </conditionalFormatting>
  <conditionalFormatting sqref="G11">
    <cfRule type="cellIs" priority="6" operator="lessThan" aboveAverage="0" equalAverage="0" bottom="0" percent="0" rank="0" text="" dxfId="0">
      <formula>0</formula>
    </cfRule>
  </conditionalFormatting>
  <conditionalFormatting sqref="H11">
    <cfRule type="cellIs" priority="7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24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7" min="6" style="0" width="15"/>
    <col collapsed="false" customWidth="true" hidden="false" outlineLevel="0" max="8" min="8" style="0" width="40"/>
  </cols>
  <sheetData>
    <row r="2" customFormat="false" ht="19.7" hidden="false" customHeight="false" outlineLevel="0" collapsed="false">
      <c r="B2" s="5" t="s">
        <v>167</v>
      </c>
      <c r="C2" s="5"/>
      <c r="D2" s="5"/>
      <c r="E2" s="5"/>
      <c r="F2" s="5"/>
      <c r="G2" s="5"/>
      <c r="H2" s="5"/>
    </row>
    <row r="3" customFormat="false" ht="15" hidden="false" customHeight="false" outlineLevel="0" collapsed="false">
      <c r="B3" s="6" t="s">
        <v>168</v>
      </c>
    </row>
    <row r="5" customFormat="false" ht="15" hidden="false" customHeight="false" outlineLevel="0" collapsed="false">
      <c r="B5" s="8" t="s">
        <v>169</v>
      </c>
      <c r="C5" s="8" t="s">
        <v>170</v>
      </c>
      <c r="D5" s="8" t="s">
        <v>171</v>
      </c>
      <c r="E5" s="8" t="s">
        <v>172</v>
      </c>
      <c r="F5" s="8" t="s">
        <v>173</v>
      </c>
      <c r="G5" s="8" t="s">
        <v>174</v>
      </c>
      <c r="H5" s="8" t="s">
        <v>19</v>
      </c>
    </row>
    <row r="6" customFormat="false" ht="23.85" hidden="false" customHeight="false" outlineLevel="0" collapsed="false">
      <c r="B6" s="14" t="s">
        <v>175</v>
      </c>
      <c r="C6" s="9" t="s">
        <v>176</v>
      </c>
      <c r="D6" s="10" t="n">
        <v>500</v>
      </c>
      <c r="E6" s="19" t="s">
        <v>177</v>
      </c>
      <c r="F6" s="20"/>
      <c r="G6" s="20"/>
      <c r="H6" s="9" t="s">
        <v>178</v>
      </c>
    </row>
    <row r="7" customFormat="false" ht="23.85" hidden="false" customHeight="false" outlineLevel="0" collapsed="false">
      <c r="B7" s="14" t="s">
        <v>179</v>
      </c>
      <c r="C7" s="9" t="s">
        <v>180</v>
      </c>
      <c r="D7" s="10" t="n">
        <v>800</v>
      </c>
      <c r="E7" s="19" t="s">
        <v>181</v>
      </c>
      <c r="F7" s="20"/>
      <c r="G7" s="20"/>
      <c r="H7" s="9" t="s">
        <v>182</v>
      </c>
    </row>
    <row r="8" customFormat="false" ht="23.85" hidden="false" customHeight="false" outlineLevel="0" collapsed="false">
      <c r="B8" s="14" t="s">
        <v>183</v>
      </c>
      <c r="C8" s="9" t="s">
        <v>184</v>
      </c>
      <c r="D8" s="10" t="n">
        <v>5000</v>
      </c>
      <c r="E8" s="19" t="s">
        <v>181</v>
      </c>
      <c r="F8" s="20"/>
      <c r="G8" s="20"/>
      <c r="H8" s="9" t="s">
        <v>185</v>
      </c>
    </row>
    <row r="9" customFormat="false" ht="15" hidden="false" customHeight="false" outlineLevel="0" collapsed="false">
      <c r="B9" s="14" t="s">
        <v>186</v>
      </c>
      <c r="C9" s="9" t="s">
        <v>187</v>
      </c>
      <c r="D9" s="10" t="n">
        <v>1500</v>
      </c>
      <c r="E9" s="19" t="s">
        <v>181</v>
      </c>
      <c r="F9" s="20"/>
      <c r="G9" s="20"/>
      <c r="H9" s="9" t="s">
        <v>188</v>
      </c>
    </row>
    <row r="10" customFormat="false" ht="23.85" hidden="false" customHeight="false" outlineLevel="0" collapsed="false">
      <c r="B10" s="14" t="s">
        <v>189</v>
      </c>
      <c r="C10" s="9" t="s">
        <v>190</v>
      </c>
      <c r="D10" s="10" t="n">
        <v>1000</v>
      </c>
      <c r="E10" s="19" t="s">
        <v>191</v>
      </c>
      <c r="F10" s="20"/>
      <c r="G10" s="20"/>
      <c r="H10" s="9" t="s">
        <v>192</v>
      </c>
    </row>
    <row r="11" customFormat="false" ht="23.85" hidden="false" customHeight="false" outlineLevel="0" collapsed="false">
      <c r="B11" s="14" t="s">
        <v>193</v>
      </c>
      <c r="C11" s="9" t="s">
        <v>194</v>
      </c>
      <c r="D11" s="10" t="n">
        <v>2600</v>
      </c>
      <c r="E11" s="19" t="s">
        <v>181</v>
      </c>
      <c r="F11" s="20"/>
      <c r="G11" s="20"/>
      <c r="H11" s="9" t="s">
        <v>195</v>
      </c>
    </row>
    <row r="12" customFormat="false" ht="35.05" hidden="false" customHeight="false" outlineLevel="0" collapsed="false">
      <c r="B12" s="14" t="s">
        <v>196</v>
      </c>
      <c r="C12" s="9" t="s">
        <v>197</v>
      </c>
      <c r="D12" s="10" t="n">
        <v>4500</v>
      </c>
      <c r="E12" s="19" t="s">
        <v>198</v>
      </c>
      <c r="F12" s="20"/>
      <c r="G12" s="20"/>
      <c r="H12" s="9" t="s">
        <v>199</v>
      </c>
    </row>
    <row r="13" customFormat="false" ht="23.85" hidden="false" customHeight="false" outlineLevel="0" collapsed="false">
      <c r="B13" s="14" t="s">
        <v>200</v>
      </c>
      <c r="C13" s="9" t="s">
        <v>201</v>
      </c>
      <c r="D13" s="10" t="n">
        <v>8000</v>
      </c>
      <c r="E13" s="19" t="s">
        <v>202</v>
      </c>
      <c r="F13" s="20"/>
      <c r="G13" s="20"/>
      <c r="H13" s="9" t="s">
        <v>203</v>
      </c>
    </row>
    <row r="14" customFormat="false" ht="23.85" hidden="false" customHeight="false" outlineLevel="0" collapsed="false">
      <c r="B14" s="14" t="s">
        <v>204</v>
      </c>
      <c r="C14" s="9" t="s">
        <v>205</v>
      </c>
      <c r="D14" s="10" t="n">
        <v>3500</v>
      </c>
      <c r="E14" s="19" t="s">
        <v>202</v>
      </c>
      <c r="F14" s="20"/>
      <c r="G14" s="20"/>
      <c r="H14" s="9" t="s">
        <v>206</v>
      </c>
    </row>
    <row r="15" customFormat="false" ht="15" hidden="false" customHeight="false" outlineLevel="0" collapsed="false">
      <c r="B15" s="14" t="s">
        <v>207</v>
      </c>
      <c r="C15" s="9" t="s">
        <v>208</v>
      </c>
      <c r="D15" s="10" t="n">
        <v>1500</v>
      </c>
      <c r="E15" s="19" t="s">
        <v>181</v>
      </c>
      <c r="F15" s="20"/>
      <c r="G15" s="20"/>
      <c r="H15" s="9" t="s">
        <v>209</v>
      </c>
    </row>
    <row r="16" customFormat="false" ht="15" hidden="false" customHeight="false" outlineLevel="0" collapsed="false">
      <c r="B16" s="12" t="s">
        <v>210</v>
      </c>
      <c r="C16" s="12"/>
      <c r="D16" s="13" t="n">
        <f aca="false">SUM(D6:D15)</f>
        <v>28900</v>
      </c>
      <c r="E16" s="12"/>
      <c r="F16" s="12"/>
      <c r="G16" s="12"/>
      <c r="H16" s="12"/>
    </row>
  </sheetData>
  <mergeCells count="1">
    <mergeCell ref="B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55"/>
    <col collapsed="false" customWidth="true" hidden="false" outlineLevel="0" max="4" min="4" style="0" width="14"/>
    <col collapsed="false" customWidth="true" hidden="false" outlineLevel="0" max="5" min="5" style="0" width="30"/>
  </cols>
  <sheetData>
    <row r="2" customFormat="false" ht="19.7" hidden="false" customHeight="false" outlineLevel="0" collapsed="false">
      <c r="B2" s="5" t="s">
        <v>211</v>
      </c>
      <c r="C2" s="5"/>
      <c r="D2" s="5"/>
      <c r="E2" s="5"/>
    </row>
    <row r="3" customFormat="false" ht="15" hidden="false" customHeight="false" outlineLevel="0" collapsed="false">
      <c r="B3" s="6" t="s">
        <v>212</v>
      </c>
    </row>
    <row r="5" customFormat="false" ht="15" hidden="false" customHeight="false" outlineLevel="0" collapsed="false">
      <c r="B5" s="8" t="s">
        <v>213</v>
      </c>
      <c r="C5" s="8" t="s">
        <v>214</v>
      </c>
      <c r="D5" s="8" t="s">
        <v>215</v>
      </c>
      <c r="E5" s="8" t="s">
        <v>216</v>
      </c>
    </row>
    <row r="6" customFormat="false" ht="30" hidden="false" customHeight="true" outlineLevel="0" collapsed="false">
      <c r="B6" s="14" t="s">
        <v>217</v>
      </c>
      <c r="C6" s="9" t="s">
        <v>218</v>
      </c>
      <c r="D6" s="10" t="n">
        <v>8000</v>
      </c>
      <c r="E6" s="9" t="s">
        <v>219</v>
      </c>
    </row>
    <row r="7" customFormat="false" ht="30" hidden="false" customHeight="true" outlineLevel="0" collapsed="false">
      <c r="B7" s="14" t="s">
        <v>220</v>
      </c>
      <c r="C7" s="9" t="s">
        <v>221</v>
      </c>
      <c r="D7" s="10" t="n">
        <v>12000</v>
      </c>
      <c r="E7" s="9" t="s">
        <v>222</v>
      </c>
    </row>
    <row r="8" customFormat="false" ht="30" hidden="false" customHeight="true" outlineLevel="0" collapsed="false">
      <c r="B8" s="14" t="s">
        <v>223</v>
      </c>
      <c r="C8" s="9" t="s">
        <v>224</v>
      </c>
      <c r="D8" s="10" t="n">
        <v>7000</v>
      </c>
      <c r="E8" s="9" t="s">
        <v>225</v>
      </c>
    </row>
    <row r="9" customFormat="false" ht="30" hidden="false" customHeight="true" outlineLevel="0" collapsed="false">
      <c r="B9" s="14" t="s">
        <v>226</v>
      </c>
      <c r="C9" s="9" t="s">
        <v>227</v>
      </c>
      <c r="D9" s="10" t="n">
        <v>25000</v>
      </c>
      <c r="E9" s="9" t="s">
        <v>228</v>
      </c>
    </row>
    <row r="10" customFormat="false" ht="30" hidden="false" customHeight="true" outlineLevel="0" collapsed="false">
      <c r="B10" s="14" t="s">
        <v>229</v>
      </c>
      <c r="C10" s="9" t="s">
        <v>230</v>
      </c>
      <c r="D10" s="10" t="n">
        <v>4500</v>
      </c>
      <c r="E10" s="9" t="s">
        <v>231</v>
      </c>
    </row>
    <row r="11" customFormat="false" ht="30" hidden="false" customHeight="true" outlineLevel="0" collapsed="false">
      <c r="B11" s="14" t="s">
        <v>232</v>
      </c>
      <c r="C11" s="9" t="s">
        <v>233</v>
      </c>
      <c r="D11" s="10" t="n">
        <v>8000</v>
      </c>
      <c r="E11" s="9" t="s">
        <v>234</v>
      </c>
    </row>
    <row r="12" customFormat="false" ht="30" hidden="false" customHeight="true" outlineLevel="0" collapsed="false">
      <c r="B12" s="14" t="s">
        <v>235</v>
      </c>
      <c r="C12" s="9" t="s">
        <v>236</v>
      </c>
      <c r="D12" s="10" t="n">
        <v>15000</v>
      </c>
      <c r="E12" s="9" t="s">
        <v>237</v>
      </c>
    </row>
    <row r="13" customFormat="false" ht="30" hidden="false" customHeight="true" outlineLevel="0" collapsed="false">
      <c r="B13" s="14" t="s">
        <v>238</v>
      </c>
      <c r="C13" s="9" t="s">
        <v>239</v>
      </c>
      <c r="D13" s="10" t="n">
        <v>22000</v>
      </c>
      <c r="E13" s="9" t="s">
        <v>240</v>
      </c>
    </row>
    <row r="14" customFormat="false" ht="30" hidden="false" customHeight="true" outlineLevel="0" collapsed="false">
      <c r="B14" s="14" t="s">
        <v>241</v>
      </c>
      <c r="C14" s="9" t="s">
        <v>242</v>
      </c>
      <c r="D14" s="10" t="n">
        <v>6000</v>
      </c>
      <c r="E14" s="9" t="s">
        <v>243</v>
      </c>
    </row>
    <row r="15" customFormat="false" ht="30" hidden="false" customHeight="true" outlineLevel="0" collapsed="false">
      <c r="B15" s="14" t="s">
        <v>244</v>
      </c>
      <c r="C15" s="9" t="s">
        <v>245</v>
      </c>
      <c r="D15" s="10" t="n">
        <v>1500</v>
      </c>
      <c r="E15" s="9" t="s">
        <v>246</v>
      </c>
    </row>
    <row r="16" customFormat="false" ht="30" hidden="false" customHeight="true" outlineLevel="0" collapsed="false">
      <c r="B16" s="14" t="s">
        <v>247</v>
      </c>
      <c r="C16" s="9" t="s">
        <v>248</v>
      </c>
      <c r="D16" s="10" t="n">
        <v>2000</v>
      </c>
      <c r="E16" s="9" t="s">
        <v>249</v>
      </c>
    </row>
    <row r="17" customFormat="false" ht="15" hidden="false" customHeight="false" outlineLevel="0" collapsed="false">
      <c r="B17" s="12" t="s">
        <v>250</v>
      </c>
      <c r="C17" s="12"/>
      <c r="D17" s="13" t="n">
        <f aca="false">SUM(D6:D16)</f>
        <v>111000</v>
      </c>
      <c r="E17" s="12"/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7" min="3" style="0" width="14"/>
    <col collapsed="false" customWidth="true" hidden="false" outlineLevel="0" max="9" min="8" style="0" width="16"/>
    <col collapsed="false" customWidth="true" hidden="false" outlineLevel="0" max="10" min="10" style="0" width="22"/>
  </cols>
  <sheetData>
    <row r="2" customFormat="false" ht="19.7" hidden="false" customHeight="false" outlineLevel="0" collapsed="false">
      <c r="B2" s="5" t="s">
        <v>251</v>
      </c>
      <c r="C2" s="5"/>
      <c r="D2" s="5"/>
      <c r="E2" s="5"/>
      <c r="F2" s="5"/>
      <c r="G2" s="5"/>
      <c r="H2" s="5"/>
      <c r="I2" s="5"/>
      <c r="J2" s="5"/>
    </row>
    <row r="3" customFormat="false" ht="15" hidden="false" customHeight="false" outlineLevel="0" collapsed="false">
      <c r="B3" s="6" t="s">
        <v>252</v>
      </c>
    </row>
    <row r="5" customFormat="false" ht="28.35" hidden="false" customHeight="false" outlineLevel="0" collapsed="false">
      <c r="B5" s="8" t="s">
        <v>253</v>
      </c>
      <c r="C5" s="8" t="s">
        <v>254</v>
      </c>
      <c r="D5" s="8" t="s">
        <v>255</v>
      </c>
      <c r="E5" s="8" t="s">
        <v>256</v>
      </c>
      <c r="F5" s="8" t="s">
        <v>257</v>
      </c>
      <c r="G5" s="8" t="s">
        <v>258</v>
      </c>
      <c r="H5" s="8" t="s">
        <v>259</v>
      </c>
      <c r="I5" s="8" t="s">
        <v>260</v>
      </c>
      <c r="J5" s="8" t="s">
        <v>19</v>
      </c>
    </row>
    <row r="6" customFormat="false" ht="15" hidden="false" customHeight="false" outlineLevel="0" collapsed="false">
      <c r="B6" s="21" t="n">
        <v>1</v>
      </c>
      <c r="C6" s="16" t="n">
        <v>0</v>
      </c>
      <c r="D6" s="16" t="n">
        <v>0</v>
      </c>
      <c r="E6" s="16" t="n">
        <v>0</v>
      </c>
      <c r="F6" s="16" t="n">
        <v>0</v>
      </c>
      <c r="G6" s="16" t="n">
        <v>0</v>
      </c>
      <c r="H6" s="11" t="n">
        <v>0</v>
      </c>
      <c r="I6" s="10" t="n">
        <f aca="false">(C6+D6)*25 + E6*30 + F6*17 + G6*8 + H6</f>
        <v>0</v>
      </c>
      <c r="J6" s="9"/>
    </row>
    <row r="7" customFormat="false" ht="15" hidden="false" customHeight="false" outlineLevel="0" collapsed="false">
      <c r="B7" s="21" t="n">
        <v>2</v>
      </c>
      <c r="C7" s="16" t="n">
        <v>0</v>
      </c>
      <c r="D7" s="16" t="n">
        <v>0</v>
      </c>
      <c r="E7" s="16" t="n">
        <v>0</v>
      </c>
      <c r="F7" s="16" t="n">
        <v>0</v>
      </c>
      <c r="G7" s="16" t="n">
        <v>0</v>
      </c>
      <c r="H7" s="11" t="n">
        <v>0</v>
      </c>
      <c r="I7" s="10" t="n">
        <f aca="false">(C7+D7)*25 + E7*30 + F7*17 + G7*8 + H7</f>
        <v>0</v>
      </c>
      <c r="J7" s="9"/>
    </row>
    <row r="8" customFormat="false" ht="15" hidden="false" customHeight="false" outlineLevel="0" collapsed="false">
      <c r="B8" s="21" t="n">
        <v>3</v>
      </c>
      <c r="C8" s="16" t="n">
        <v>0</v>
      </c>
      <c r="D8" s="16" t="n">
        <v>0</v>
      </c>
      <c r="E8" s="16" t="n">
        <v>0</v>
      </c>
      <c r="F8" s="16" t="n">
        <v>0</v>
      </c>
      <c r="G8" s="16" t="n">
        <v>0</v>
      </c>
      <c r="H8" s="11" t="n">
        <v>0</v>
      </c>
      <c r="I8" s="10" t="n">
        <f aca="false">(C8+D8)*25 + E8*30 + F8*17 + G8*8 + H8</f>
        <v>0</v>
      </c>
      <c r="J8" s="9"/>
    </row>
    <row r="9" customFormat="false" ht="15" hidden="false" customHeight="false" outlineLevel="0" collapsed="false">
      <c r="B9" s="21" t="n">
        <v>4</v>
      </c>
      <c r="C9" s="16" t="n">
        <v>0</v>
      </c>
      <c r="D9" s="16" t="n">
        <v>0</v>
      </c>
      <c r="E9" s="16" t="n">
        <v>0</v>
      </c>
      <c r="F9" s="16" t="n">
        <v>0</v>
      </c>
      <c r="G9" s="16" t="n">
        <v>0</v>
      </c>
      <c r="H9" s="11" t="n">
        <v>0</v>
      </c>
      <c r="I9" s="10" t="n">
        <f aca="false">(C9+D9)*25 + E9*30 + F9*17 + G9*8 + H9</f>
        <v>0</v>
      </c>
      <c r="J9" s="9"/>
    </row>
    <row r="10" customFormat="false" ht="15" hidden="false" customHeight="false" outlineLevel="0" collapsed="false">
      <c r="B10" s="21" t="n">
        <v>5</v>
      </c>
      <c r="C10" s="16" t="n">
        <v>0</v>
      </c>
      <c r="D10" s="16" t="n">
        <v>0</v>
      </c>
      <c r="E10" s="16" t="n">
        <v>0</v>
      </c>
      <c r="F10" s="16" t="n">
        <v>0</v>
      </c>
      <c r="G10" s="16" t="n">
        <v>0</v>
      </c>
      <c r="H10" s="11" t="n">
        <v>0</v>
      </c>
      <c r="I10" s="10" t="n">
        <f aca="false">(C10+D10)*25 + E10*30 + F10*17 + G10*8 + H10</f>
        <v>0</v>
      </c>
      <c r="J10" s="9"/>
    </row>
    <row r="11" customFormat="false" ht="15" hidden="false" customHeight="false" outlineLevel="0" collapsed="false">
      <c r="B11" s="21" t="n">
        <v>6</v>
      </c>
      <c r="C11" s="16" t="n">
        <v>0</v>
      </c>
      <c r="D11" s="16" t="n">
        <v>0</v>
      </c>
      <c r="E11" s="16" t="n">
        <v>0</v>
      </c>
      <c r="F11" s="16" t="n">
        <v>0</v>
      </c>
      <c r="G11" s="16" t="n">
        <v>0</v>
      </c>
      <c r="H11" s="11" t="n">
        <v>0</v>
      </c>
      <c r="I11" s="10" t="n">
        <f aca="false">(C11+D11)*25 + E11*30 + F11*17 + G11*8 + H11</f>
        <v>0</v>
      </c>
      <c r="J11" s="9"/>
    </row>
    <row r="12" customFormat="false" ht="15" hidden="false" customHeight="false" outlineLevel="0" collapsed="false">
      <c r="B12" s="21" t="n">
        <v>7</v>
      </c>
      <c r="C12" s="16" t="n">
        <v>0</v>
      </c>
      <c r="D12" s="16" t="n">
        <v>0</v>
      </c>
      <c r="E12" s="16" t="n">
        <v>0</v>
      </c>
      <c r="F12" s="16" t="n">
        <v>0</v>
      </c>
      <c r="G12" s="16" t="n">
        <v>0</v>
      </c>
      <c r="H12" s="11" t="n">
        <v>0</v>
      </c>
      <c r="I12" s="10" t="n">
        <f aca="false">(C12+D12)*25 + E12*30 + F12*17 + G12*8 + H12</f>
        <v>0</v>
      </c>
      <c r="J12" s="9"/>
    </row>
    <row r="13" customFormat="false" ht="15" hidden="false" customHeight="false" outlineLevel="0" collapsed="false">
      <c r="B13" s="21" t="n">
        <v>8</v>
      </c>
      <c r="C13" s="16" t="n">
        <v>0</v>
      </c>
      <c r="D13" s="16" t="n">
        <v>0</v>
      </c>
      <c r="E13" s="16" t="n">
        <v>0</v>
      </c>
      <c r="F13" s="16" t="n">
        <v>0</v>
      </c>
      <c r="G13" s="16" t="n">
        <v>0</v>
      </c>
      <c r="H13" s="11" t="n">
        <v>0</v>
      </c>
      <c r="I13" s="10" t="n">
        <f aca="false">(C13+D13)*25 + E13*30 + F13*17 + G13*8 + H13</f>
        <v>0</v>
      </c>
      <c r="J13" s="9"/>
    </row>
    <row r="14" customFormat="false" ht="15" hidden="false" customHeight="false" outlineLevel="0" collapsed="false">
      <c r="B14" s="21" t="n">
        <v>9</v>
      </c>
      <c r="C14" s="16" t="n">
        <v>0</v>
      </c>
      <c r="D14" s="16" t="n">
        <v>0</v>
      </c>
      <c r="E14" s="16" t="n">
        <v>0</v>
      </c>
      <c r="F14" s="16" t="n">
        <v>0</v>
      </c>
      <c r="G14" s="16" t="n">
        <v>0</v>
      </c>
      <c r="H14" s="11" t="n">
        <v>0</v>
      </c>
      <c r="I14" s="10" t="n">
        <f aca="false">(C14+D14)*25 + E14*30 + F14*17 + G14*8 + H14</f>
        <v>0</v>
      </c>
      <c r="J14" s="9"/>
    </row>
    <row r="15" customFormat="false" ht="15" hidden="false" customHeight="false" outlineLevel="0" collapsed="false">
      <c r="B15" s="21" t="n">
        <v>10</v>
      </c>
      <c r="C15" s="16" t="n">
        <v>0</v>
      </c>
      <c r="D15" s="16" t="n">
        <v>0</v>
      </c>
      <c r="E15" s="16" t="n">
        <v>0</v>
      </c>
      <c r="F15" s="16" t="n">
        <v>0</v>
      </c>
      <c r="G15" s="16" t="n">
        <v>0</v>
      </c>
      <c r="H15" s="11" t="n">
        <v>0</v>
      </c>
      <c r="I15" s="10" t="n">
        <f aca="false">(C15+D15)*25 + E15*30 + F15*17 + G15*8 + H15</f>
        <v>0</v>
      </c>
      <c r="J15" s="9"/>
    </row>
    <row r="16" customFormat="false" ht="15" hidden="false" customHeight="false" outlineLevel="0" collapsed="false">
      <c r="B16" s="21" t="n">
        <v>11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1" t="n">
        <v>0</v>
      </c>
      <c r="I16" s="10" t="n">
        <f aca="false">(C16+D16)*25 + E16*30 + F16*17 + G16*8 + H16</f>
        <v>0</v>
      </c>
      <c r="J16" s="9"/>
    </row>
    <row r="17" customFormat="false" ht="15" hidden="false" customHeight="false" outlineLevel="0" collapsed="false">
      <c r="B17" s="21" t="n">
        <v>12</v>
      </c>
      <c r="C17" s="16" t="n">
        <v>0</v>
      </c>
      <c r="D17" s="16" t="n">
        <v>0</v>
      </c>
      <c r="E17" s="16" t="n">
        <v>0</v>
      </c>
      <c r="F17" s="16" t="n">
        <v>0</v>
      </c>
      <c r="G17" s="16" t="n">
        <v>0</v>
      </c>
      <c r="H17" s="11" t="n">
        <v>0</v>
      </c>
      <c r="I17" s="10" t="n">
        <f aca="false">(C17+D17)*25 + E17*30 + F17*17 + G17*8 + H17</f>
        <v>0</v>
      </c>
      <c r="J17" s="9"/>
    </row>
    <row r="18" customFormat="false" ht="15" hidden="false" customHeight="false" outlineLevel="0" collapsed="false">
      <c r="B18" s="21" t="n">
        <v>13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1" t="n">
        <v>0</v>
      </c>
      <c r="I18" s="10" t="n">
        <f aca="false">(C18+D18)*25 + E18*30 + F18*17 + G18*8 + H18</f>
        <v>0</v>
      </c>
      <c r="J18" s="9"/>
    </row>
    <row r="19" customFormat="false" ht="15" hidden="false" customHeight="false" outlineLevel="0" collapsed="false">
      <c r="B19" s="21" t="n">
        <v>14</v>
      </c>
      <c r="C19" s="16" t="n">
        <v>0</v>
      </c>
      <c r="D19" s="16" t="n">
        <v>0</v>
      </c>
      <c r="E19" s="16" t="n">
        <v>0</v>
      </c>
      <c r="F19" s="16" t="n">
        <v>0</v>
      </c>
      <c r="G19" s="16" t="n">
        <v>0</v>
      </c>
      <c r="H19" s="11" t="n">
        <v>0</v>
      </c>
      <c r="I19" s="10" t="n">
        <f aca="false">(C19+D19)*25 + E19*30 + F19*17 + G19*8 + H19</f>
        <v>0</v>
      </c>
      <c r="J19" s="9"/>
    </row>
    <row r="20" customFormat="false" ht="15" hidden="false" customHeight="false" outlineLevel="0" collapsed="false">
      <c r="B20" s="21" t="n">
        <v>15</v>
      </c>
      <c r="C20" s="16" t="n">
        <v>0</v>
      </c>
      <c r="D20" s="16" t="n">
        <v>0</v>
      </c>
      <c r="E20" s="16" t="n">
        <v>0</v>
      </c>
      <c r="F20" s="16" t="n">
        <v>0</v>
      </c>
      <c r="G20" s="16" t="n">
        <v>0</v>
      </c>
      <c r="H20" s="11" t="n">
        <v>0</v>
      </c>
      <c r="I20" s="10" t="n">
        <f aca="false">(C20+D20)*25 + E20*30 + F20*17 + G20*8 + H20</f>
        <v>0</v>
      </c>
      <c r="J20" s="9"/>
    </row>
    <row r="21" customFormat="false" ht="15" hidden="false" customHeight="false" outlineLevel="0" collapsed="false">
      <c r="B21" s="21" t="n">
        <v>16</v>
      </c>
      <c r="C21" s="16" t="n">
        <v>0</v>
      </c>
      <c r="D21" s="16" t="n">
        <v>0</v>
      </c>
      <c r="E21" s="16" t="n">
        <v>0</v>
      </c>
      <c r="F21" s="16" t="n">
        <v>0</v>
      </c>
      <c r="G21" s="16" t="n">
        <v>0</v>
      </c>
      <c r="H21" s="11" t="n">
        <v>0</v>
      </c>
      <c r="I21" s="10" t="n">
        <f aca="false">(C21+D21)*25 + E21*30 + F21*17 + G21*8 + H21</f>
        <v>0</v>
      </c>
      <c r="J21" s="9"/>
    </row>
    <row r="22" customFormat="false" ht="15" hidden="false" customHeight="false" outlineLevel="0" collapsed="false">
      <c r="B22" s="21" t="n">
        <v>17</v>
      </c>
      <c r="C22" s="16" t="n">
        <v>0</v>
      </c>
      <c r="D22" s="16" t="n">
        <v>0</v>
      </c>
      <c r="E22" s="16" t="n">
        <v>0</v>
      </c>
      <c r="F22" s="16" t="n">
        <v>0</v>
      </c>
      <c r="G22" s="16" t="n">
        <v>0</v>
      </c>
      <c r="H22" s="11" t="n">
        <v>0</v>
      </c>
      <c r="I22" s="10" t="n">
        <f aca="false">(C22+D22)*25 + E22*30 + F22*17 + G22*8 + H22</f>
        <v>0</v>
      </c>
      <c r="J22" s="9"/>
    </row>
    <row r="23" customFormat="false" ht="15" hidden="false" customHeight="false" outlineLevel="0" collapsed="false">
      <c r="B23" s="21" t="n">
        <v>18</v>
      </c>
      <c r="C23" s="16" t="n">
        <v>0</v>
      </c>
      <c r="D23" s="16" t="n">
        <v>0</v>
      </c>
      <c r="E23" s="16" t="n">
        <v>0</v>
      </c>
      <c r="F23" s="16" t="n">
        <v>0</v>
      </c>
      <c r="G23" s="16" t="n">
        <v>0</v>
      </c>
      <c r="H23" s="11" t="n">
        <v>0</v>
      </c>
      <c r="I23" s="10" t="n">
        <f aca="false">(C23+D23)*25 + E23*30 + F23*17 + G23*8 + H23</f>
        <v>0</v>
      </c>
      <c r="J23" s="9"/>
    </row>
    <row r="24" customFormat="false" ht="15" hidden="false" customHeight="false" outlineLevel="0" collapsed="false">
      <c r="B24" s="21" t="n">
        <v>19</v>
      </c>
      <c r="C24" s="16" t="n">
        <v>0</v>
      </c>
      <c r="D24" s="16" t="n">
        <v>0</v>
      </c>
      <c r="E24" s="16" t="n">
        <v>0</v>
      </c>
      <c r="F24" s="16" t="n">
        <v>0</v>
      </c>
      <c r="G24" s="16" t="n">
        <v>0</v>
      </c>
      <c r="H24" s="11" t="n">
        <v>0</v>
      </c>
      <c r="I24" s="10" t="n">
        <f aca="false">(C24+D24)*25 + E24*30 + F24*17 + G24*8 + H24</f>
        <v>0</v>
      </c>
      <c r="J24" s="9"/>
    </row>
    <row r="25" customFormat="false" ht="15" hidden="false" customHeight="false" outlineLevel="0" collapsed="false">
      <c r="B25" s="21" t="n">
        <v>20</v>
      </c>
      <c r="C25" s="16" t="n">
        <v>0</v>
      </c>
      <c r="D25" s="16" t="n">
        <v>0</v>
      </c>
      <c r="E25" s="16" t="n">
        <v>0</v>
      </c>
      <c r="F25" s="16" t="n">
        <v>0</v>
      </c>
      <c r="G25" s="16" t="n">
        <v>0</v>
      </c>
      <c r="H25" s="11" t="n">
        <v>0</v>
      </c>
      <c r="I25" s="10" t="n">
        <f aca="false">(C25+D25)*25 + E25*30 + F25*17 + G25*8 + H25</f>
        <v>0</v>
      </c>
      <c r="J25" s="9"/>
    </row>
    <row r="26" customFormat="false" ht="15" hidden="false" customHeight="false" outlineLevel="0" collapsed="false">
      <c r="B26" s="21" t="n">
        <v>21</v>
      </c>
      <c r="C26" s="16" t="n">
        <v>0</v>
      </c>
      <c r="D26" s="16" t="n">
        <v>0</v>
      </c>
      <c r="E26" s="16" t="n">
        <v>0</v>
      </c>
      <c r="F26" s="16" t="n">
        <v>0</v>
      </c>
      <c r="G26" s="16" t="n">
        <v>0</v>
      </c>
      <c r="H26" s="11" t="n">
        <v>0</v>
      </c>
      <c r="I26" s="10" t="n">
        <f aca="false">(C26+D26)*25 + E26*30 + F26*17 + G26*8 + H26</f>
        <v>0</v>
      </c>
      <c r="J26" s="9"/>
    </row>
    <row r="27" customFormat="false" ht="15" hidden="false" customHeight="false" outlineLevel="0" collapsed="false">
      <c r="B27" s="21" t="n">
        <v>22</v>
      </c>
      <c r="C27" s="16" t="n">
        <v>0</v>
      </c>
      <c r="D27" s="16" t="n">
        <v>0</v>
      </c>
      <c r="E27" s="16" t="n">
        <v>0</v>
      </c>
      <c r="F27" s="16" t="n">
        <v>0</v>
      </c>
      <c r="G27" s="16" t="n">
        <v>0</v>
      </c>
      <c r="H27" s="11" t="n">
        <v>0</v>
      </c>
      <c r="I27" s="10" t="n">
        <f aca="false">(C27+D27)*25 + E27*30 + F27*17 + G27*8 + H27</f>
        <v>0</v>
      </c>
      <c r="J27" s="9"/>
    </row>
    <row r="28" customFormat="false" ht="15" hidden="false" customHeight="false" outlineLevel="0" collapsed="false">
      <c r="B28" s="21" t="n">
        <v>23</v>
      </c>
      <c r="C28" s="16" t="n">
        <v>0</v>
      </c>
      <c r="D28" s="16" t="n">
        <v>0</v>
      </c>
      <c r="E28" s="16" t="n">
        <v>0</v>
      </c>
      <c r="F28" s="16" t="n">
        <v>0</v>
      </c>
      <c r="G28" s="16" t="n">
        <v>0</v>
      </c>
      <c r="H28" s="11" t="n">
        <v>0</v>
      </c>
      <c r="I28" s="10" t="n">
        <f aca="false">(C28+D28)*25 + E28*30 + F28*17 + G28*8 + H28</f>
        <v>0</v>
      </c>
      <c r="J28" s="9"/>
    </row>
    <row r="29" customFormat="false" ht="15" hidden="false" customHeight="false" outlineLevel="0" collapsed="false">
      <c r="B29" s="21" t="n">
        <v>24</v>
      </c>
      <c r="C29" s="16" t="n">
        <v>0</v>
      </c>
      <c r="D29" s="16" t="n">
        <v>0</v>
      </c>
      <c r="E29" s="16" t="n">
        <v>0</v>
      </c>
      <c r="F29" s="16" t="n">
        <v>0</v>
      </c>
      <c r="G29" s="16" t="n">
        <v>0</v>
      </c>
      <c r="H29" s="11" t="n">
        <v>0</v>
      </c>
      <c r="I29" s="10" t="n">
        <f aca="false">(C29+D29)*25 + E29*30 + F29*17 + G29*8 + H29</f>
        <v>0</v>
      </c>
      <c r="J29" s="9"/>
    </row>
    <row r="30" customFormat="false" ht="15" hidden="false" customHeight="false" outlineLevel="0" collapsed="false">
      <c r="B30" s="21" t="n">
        <v>25</v>
      </c>
      <c r="C30" s="16" t="n">
        <v>0</v>
      </c>
      <c r="D30" s="16" t="n">
        <v>0</v>
      </c>
      <c r="E30" s="16" t="n">
        <v>0</v>
      </c>
      <c r="F30" s="16" t="n">
        <v>0</v>
      </c>
      <c r="G30" s="16" t="n">
        <v>0</v>
      </c>
      <c r="H30" s="11" t="n">
        <v>0</v>
      </c>
      <c r="I30" s="10" t="n">
        <f aca="false">(C30+D30)*25 + E30*30 + F30*17 + G30*8 + H30</f>
        <v>0</v>
      </c>
      <c r="J30" s="9"/>
    </row>
    <row r="31" customFormat="false" ht="15" hidden="false" customHeight="false" outlineLevel="0" collapsed="false">
      <c r="B31" s="21" t="n">
        <v>26</v>
      </c>
      <c r="C31" s="16" t="n">
        <v>0</v>
      </c>
      <c r="D31" s="16" t="n">
        <v>0</v>
      </c>
      <c r="E31" s="16" t="n">
        <v>0</v>
      </c>
      <c r="F31" s="16" t="n">
        <v>0</v>
      </c>
      <c r="G31" s="16" t="n">
        <v>0</v>
      </c>
      <c r="H31" s="11" t="n">
        <v>0</v>
      </c>
      <c r="I31" s="10" t="n">
        <f aca="false">(C31+D31)*25 + E31*30 + F31*17 + G31*8 + H31</f>
        <v>0</v>
      </c>
      <c r="J31" s="9"/>
    </row>
    <row r="32" customFormat="false" ht="15" hidden="false" customHeight="false" outlineLevel="0" collapsed="false">
      <c r="B32" s="21" t="n">
        <v>27</v>
      </c>
      <c r="C32" s="16" t="n">
        <v>0</v>
      </c>
      <c r="D32" s="16" t="n">
        <v>0</v>
      </c>
      <c r="E32" s="16" t="n">
        <v>0</v>
      </c>
      <c r="F32" s="16" t="n">
        <v>0</v>
      </c>
      <c r="G32" s="16" t="n">
        <v>0</v>
      </c>
      <c r="H32" s="11" t="n">
        <v>0</v>
      </c>
      <c r="I32" s="10" t="n">
        <f aca="false">(C32+D32)*25 + E32*30 + F32*17 + G32*8 + H32</f>
        <v>0</v>
      </c>
      <c r="J32" s="9"/>
    </row>
    <row r="33" customFormat="false" ht="15" hidden="false" customHeight="false" outlineLevel="0" collapsed="false">
      <c r="B33" s="21" t="n">
        <v>28</v>
      </c>
      <c r="C33" s="16" t="n">
        <v>0</v>
      </c>
      <c r="D33" s="16" t="n">
        <v>0</v>
      </c>
      <c r="E33" s="16" t="n">
        <v>0</v>
      </c>
      <c r="F33" s="16" t="n">
        <v>0</v>
      </c>
      <c r="G33" s="16" t="n">
        <v>0</v>
      </c>
      <c r="H33" s="11" t="n">
        <v>0</v>
      </c>
      <c r="I33" s="10" t="n">
        <f aca="false">(C33+D33)*25 + E33*30 + F33*17 + G33*8 + H33</f>
        <v>0</v>
      </c>
      <c r="J33" s="9"/>
    </row>
    <row r="34" customFormat="false" ht="15" hidden="false" customHeight="false" outlineLevel="0" collapsed="false">
      <c r="B34" s="21" t="n">
        <v>29</v>
      </c>
      <c r="C34" s="16" t="n">
        <v>0</v>
      </c>
      <c r="D34" s="16" t="n">
        <v>0</v>
      </c>
      <c r="E34" s="16" t="n">
        <v>0</v>
      </c>
      <c r="F34" s="16" t="n">
        <v>0</v>
      </c>
      <c r="G34" s="16" t="n">
        <v>0</v>
      </c>
      <c r="H34" s="11" t="n">
        <v>0</v>
      </c>
      <c r="I34" s="10" t="n">
        <f aca="false">(C34+D34)*25 + E34*30 + F34*17 + G34*8 + H34</f>
        <v>0</v>
      </c>
      <c r="J34" s="9"/>
    </row>
    <row r="35" customFormat="false" ht="15" hidden="false" customHeight="false" outlineLevel="0" collapsed="false">
      <c r="B35" s="21" t="n">
        <v>30</v>
      </c>
      <c r="C35" s="16" t="n">
        <v>0</v>
      </c>
      <c r="D35" s="16" t="n">
        <v>0</v>
      </c>
      <c r="E35" s="16" t="n">
        <v>0</v>
      </c>
      <c r="F35" s="16" t="n">
        <v>0</v>
      </c>
      <c r="G35" s="16" t="n">
        <v>0</v>
      </c>
      <c r="H35" s="11" t="n">
        <v>0</v>
      </c>
      <c r="I35" s="10" t="n">
        <f aca="false">(C35+D35)*25 + E35*30 + F35*17 + G35*8 + H35</f>
        <v>0</v>
      </c>
      <c r="J35" s="9"/>
    </row>
    <row r="36" customFormat="false" ht="15" hidden="false" customHeight="false" outlineLevel="0" collapsed="false">
      <c r="B36" s="22" t="s">
        <v>36</v>
      </c>
      <c r="C36" s="18" t="n">
        <f aca="false">SUM(C6:C35)</f>
        <v>0</v>
      </c>
      <c r="D36" s="18" t="n">
        <f aca="false">SUM(D6:D35)</f>
        <v>0</v>
      </c>
      <c r="E36" s="18" t="n">
        <f aca="false">SUM(E6:E35)</f>
        <v>0</v>
      </c>
      <c r="F36" s="18" t="n">
        <f aca="false">SUM(F6:F35)</f>
        <v>0</v>
      </c>
      <c r="G36" s="18" t="n">
        <f aca="false">SUM(G6:G35)</f>
        <v>0</v>
      </c>
      <c r="H36" s="13" t="n">
        <f aca="false">SUM(H6:H35)</f>
        <v>0</v>
      </c>
      <c r="I36" s="13" t="n">
        <f aca="false">SUM(I6:I35)</f>
        <v>0</v>
      </c>
      <c r="J36" s="23"/>
    </row>
  </sheetData>
  <mergeCells count="1">
    <mergeCell ref="B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4" min="3" style="0" width="18"/>
    <col collapsed="false" customWidth="true" hidden="false" outlineLevel="0" max="5" min="5" style="0" width="45"/>
  </cols>
  <sheetData>
    <row r="2" customFormat="false" ht="19.7" hidden="false" customHeight="false" outlineLevel="0" collapsed="false">
      <c r="B2" s="5" t="s">
        <v>261</v>
      </c>
      <c r="C2" s="5"/>
      <c r="D2" s="5"/>
      <c r="E2" s="5"/>
    </row>
    <row r="3" customFormat="false" ht="15" hidden="false" customHeight="false" outlineLevel="0" collapsed="false">
      <c r="B3" s="6" t="s">
        <v>262</v>
      </c>
    </row>
    <row r="5" customFormat="false" ht="15" hidden="false" customHeight="false" outlineLevel="0" collapsed="false">
      <c r="B5" s="8" t="s">
        <v>263</v>
      </c>
      <c r="C5" s="8" t="s">
        <v>264</v>
      </c>
      <c r="D5" s="8" t="s">
        <v>265</v>
      </c>
      <c r="E5" s="8" t="s">
        <v>19</v>
      </c>
    </row>
    <row r="6" customFormat="false" ht="15" hidden="false" customHeight="false" outlineLevel="0" collapsed="false">
      <c r="B6" s="14" t="s">
        <v>266</v>
      </c>
      <c r="C6" s="24" t="s">
        <v>267</v>
      </c>
      <c r="D6" s="24" t="s">
        <v>268</v>
      </c>
      <c r="E6" s="9" t="s">
        <v>269</v>
      </c>
    </row>
    <row r="7" customFormat="false" ht="15" hidden="false" customHeight="false" outlineLevel="0" collapsed="false">
      <c r="B7" s="14" t="s">
        <v>270</v>
      </c>
      <c r="C7" s="24" t="s">
        <v>267</v>
      </c>
      <c r="D7" s="24" t="s">
        <v>268</v>
      </c>
      <c r="E7" s="9" t="s">
        <v>271</v>
      </c>
    </row>
    <row r="8" customFormat="false" ht="15" hidden="false" customHeight="false" outlineLevel="0" collapsed="false">
      <c r="B8" s="14" t="s">
        <v>272</v>
      </c>
      <c r="C8" s="24" t="s">
        <v>268</v>
      </c>
      <c r="D8" s="24" t="s">
        <v>273</v>
      </c>
      <c r="E8" s="9" t="s">
        <v>274</v>
      </c>
    </row>
    <row r="9" customFormat="false" ht="15" hidden="false" customHeight="false" outlineLevel="0" collapsed="false">
      <c r="B9" s="14" t="s">
        <v>275</v>
      </c>
      <c r="C9" s="24" t="s">
        <v>276</v>
      </c>
      <c r="D9" s="24" t="s">
        <v>277</v>
      </c>
      <c r="E9" s="9" t="s">
        <v>278</v>
      </c>
    </row>
    <row r="10" customFormat="false" ht="15" hidden="false" customHeight="false" outlineLevel="0" collapsed="false">
      <c r="B10" s="14" t="s">
        <v>279</v>
      </c>
      <c r="C10" s="24" t="s">
        <v>280</v>
      </c>
      <c r="D10" s="24" t="s">
        <v>267</v>
      </c>
      <c r="E10" s="9" t="s">
        <v>281</v>
      </c>
    </row>
    <row r="11" customFormat="false" ht="15" hidden="false" customHeight="false" outlineLevel="0" collapsed="false">
      <c r="B11" s="14" t="s">
        <v>282</v>
      </c>
      <c r="C11" s="24" t="s">
        <v>283</v>
      </c>
      <c r="D11" s="24" t="s">
        <v>284</v>
      </c>
      <c r="E11" s="9" t="s">
        <v>285</v>
      </c>
    </row>
    <row r="12" customFormat="false" ht="15" hidden="false" customHeight="false" outlineLevel="0" collapsed="false">
      <c r="B12" s="14" t="s">
        <v>286</v>
      </c>
      <c r="C12" s="24" t="s">
        <v>287</v>
      </c>
      <c r="D12" s="24" t="s">
        <v>288</v>
      </c>
      <c r="E12" s="9" t="s">
        <v>289</v>
      </c>
    </row>
    <row r="13" customFormat="false" ht="15" hidden="false" customHeight="false" outlineLevel="0" collapsed="false">
      <c r="B13" s="14" t="s">
        <v>290</v>
      </c>
      <c r="C13" s="24" t="s">
        <v>291</v>
      </c>
      <c r="D13" s="24" t="s">
        <v>288</v>
      </c>
      <c r="E13" s="9" t="s">
        <v>292</v>
      </c>
    </row>
    <row r="14" customFormat="false" ht="15" hidden="false" customHeight="false" outlineLevel="0" collapsed="false">
      <c r="B14" s="14" t="s">
        <v>293</v>
      </c>
      <c r="C14" s="24" t="s">
        <v>294</v>
      </c>
      <c r="D14" s="24" t="s">
        <v>295</v>
      </c>
      <c r="E14" s="9" t="s">
        <v>296</v>
      </c>
    </row>
    <row r="15" customFormat="false" ht="15" hidden="false" customHeight="false" outlineLevel="0" collapsed="false">
      <c r="B15" s="14" t="s">
        <v>297</v>
      </c>
      <c r="C15" s="24" t="s">
        <v>298</v>
      </c>
      <c r="D15" s="24" t="s">
        <v>299</v>
      </c>
      <c r="E15" s="9" t="s">
        <v>296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2026-07-22T11:03:42Z</dcterms:created>
  <dc:creator>openpyxl</dc:creator>
  <dc:description/>
  <dc:language>en-US</dc:language>
  <cp:lastModifiedBy/>
  <dcterms:modified xsi:type="dcterms:W3CDTF">2026-07-22T11:03:42Z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